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06" windowWidth="7290" windowHeight="8910" tabRatio="890" activeTab="1"/>
  </bookViews>
  <sheets>
    <sheet name="KS3 Boundaries" sheetId="1" r:id="rId1"/>
    <sheet name="Levelling template" sheetId="2" r:id="rId2"/>
  </sheets>
  <definedNames>
    <definedName name="_xlnm.Print_Area" localSheetId="0">'KS3 Boundaries'!$A$1:$AF$29</definedName>
  </definedNames>
  <calcPr fullCalcOnLoad="1"/>
</workbook>
</file>

<file path=xl/sharedStrings.xml><?xml version="1.0" encoding="utf-8"?>
<sst xmlns="http://schemas.openxmlformats.org/spreadsheetml/2006/main" count="103" uniqueCount="68">
  <si>
    <t>Name</t>
  </si>
  <si>
    <t>M</t>
  </si>
  <si>
    <t>P1</t>
  </si>
  <si>
    <t>P2</t>
  </si>
  <si>
    <t>Total</t>
  </si>
  <si>
    <t>Level</t>
  </si>
  <si>
    <t>level formula</t>
  </si>
  <si>
    <t>Lowest score</t>
  </si>
  <si>
    <t>P1 P2 marked</t>
  </si>
  <si>
    <t>Average</t>
  </si>
  <si>
    <t>Tier 3 - 5</t>
  </si>
  <si>
    <t>Level 2</t>
  </si>
  <si>
    <t>Level 3</t>
  </si>
  <si>
    <t>Level 4</t>
  </si>
  <si>
    <t>Level 5</t>
  </si>
  <si>
    <t>Tier 4 - 6</t>
  </si>
  <si>
    <t>Level 6</t>
  </si>
  <si>
    <t>Tier 5 - 7</t>
  </si>
  <si>
    <t>Level 7</t>
  </si>
  <si>
    <t>Tier 6 - 8</t>
  </si>
  <si>
    <t>Level 8</t>
  </si>
  <si>
    <t>EP</t>
  </si>
  <si>
    <t>Level 9</t>
  </si>
  <si>
    <t>Level 10</t>
  </si>
  <si>
    <t>Previous level</t>
  </si>
  <si>
    <t>average P1-P2</t>
  </si>
  <si>
    <t>Progress from previous level</t>
  </si>
  <si>
    <t>average</t>
  </si>
  <si>
    <t>Select Year and level below, or enter manually above</t>
  </si>
  <si>
    <t>levels for pasting</t>
  </si>
  <si>
    <t>Average progress</t>
  </si>
  <si>
    <t>average mental/ (P1+P2)</t>
  </si>
  <si>
    <t>estimated mental test</t>
  </si>
  <si>
    <t>use estimate if actual mental test not done</t>
  </si>
  <si>
    <t>Enter data below into white cells only</t>
  </si>
  <si>
    <t>X</t>
  </si>
  <si>
    <t>Adam, Mohammed Masoom</t>
  </si>
  <si>
    <t>Andrews, Rachael Rose</t>
  </si>
  <si>
    <t>Brown, Colette Tessa</t>
  </si>
  <si>
    <t>Carlos, William Charles Beck</t>
  </si>
  <si>
    <t>Crowther, Elise Sarah</t>
  </si>
  <si>
    <t>Donohoe, Mark James</t>
  </si>
  <si>
    <t>Fishwick, Conor Austin</t>
  </si>
  <si>
    <t>Foulstone, Anna Louise</t>
  </si>
  <si>
    <t>Gledhill, Shona Elizabeth</t>
  </si>
  <si>
    <t>Hawrot, Olivia</t>
  </si>
  <si>
    <t>Hill, Amelia Frances</t>
  </si>
  <si>
    <t>Imtiaz, Alisha Hinna</t>
  </si>
  <si>
    <t>Jones, Jamie Louise</t>
  </si>
  <si>
    <t>Khan, Ihtishaam-Ul Ha Haqq</t>
  </si>
  <si>
    <t>Mamaniat, Ahmed Faizal</t>
  </si>
  <si>
    <t>Mohamed, Aadil</t>
  </si>
  <si>
    <t>Moriarty-Brown, Ellie</t>
  </si>
  <si>
    <t>Nadat, Tahir</t>
  </si>
  <si>
    <t>Nurgat, Muhammad</t>
  </si>
  <si>
    <t>Parkin, Emma Kaitlin</t>
  </si>
  <si>
    <t>Rainford, Paige Victoria</t>
  </si>
  <si>
    <t>Silvester, Joel Mark</t>
  </si>
  <si>
    <t>Stansfield, George Benjamin</t>
  </si>
  <si>
    <t>Suckling, Olivia Jane Victoria</t>
  </si>
  <si>
    <t>Summers, Joe</t>
  </si>
  <si>
    <t>Sutcliffe, Beth Joanna</t>
  </si>
  <si>
    <t>Toomes, Ben Rhys</t>
  </si>
  <si>
    <t>Umar, Nardia</t>
  </si>
  <si>
    <t>Waheed, Mahum</t>
  </si>
  <si>
    <t>Wildey, Joshua Michael</t>
  </si>
  <si>
    <t>Wilson, Jack Thomas</t>
  </si>
  <si>
    <t>5 to 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</si>
</sst>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.0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3"/>
      <color indexed="48"/>
      <name val="Arial"/>
      <family val="2"/>
    </font>
    <font>
      <b/>
      <sz val="13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b/>
      <sz val="16"/>
      <color indexed="13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26" fillId="2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2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30" fillId="0" borderId="10" xfId="59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30" fillId="0" borderId="14" xfId="59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29" fillId="20" borderId="15" xfId="0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5" borderId="0" xfId="0" applyFont="1" applyFill="1" applyAlignment="1">
      <alignment horizontal="center" wrapText="1"/>
    </xf>
    <xf numFmtId="16" fontId="23" fillId="5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4" fillId="2" borderId="0" xfId="0" applyFont="1" applyFill="1" applyAlignment="1">
      <alignment/>
    </xf>
    <xf numFmtId="170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/>
    </xf>
    <xf numFmtId="0" fontId="24" fillId="2" borderId="0" xfId="0" applyFont="1" applyFill="1" applyAlignment="1">
      <alignment/>
    </xf>
    <xf numFmtId="0" fontId="0" fillId="2" borderId="0" xfId="0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1" fillId="21" borderId="0" xfId="0" applyFont="1" applyFill="1" applyBorder="1" applyAlignment="1">
      <alignment wrapText="1"/>
    </xf>
    <xf numFmtId="0" fontId="0" fillId="14" borderId="10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64" fontId="1" fillId="2" borderId="22" xfId="0" applyNumberFormat="1" applyFont="1" applyFill="1" applyBorder="1" applyAlignment="1">
      <alignment horizontal="center" wrapText="1"/>
    </xf>
    <xf numFmtId="0" fontId="24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4" fillId="0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23" fillId="2" borderId="28" xfId="0" applyNumberFormat="1" applyFont="1" applyFill="1" applyBorder="1" applyAlignment="1">
      <alignment horizontal="center" vertical="center"/>
    </xf>
    <xf numFmtId="1" fontId="0" fillId="4" borderId="30" xfId="0" applyNumberForma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/>
    </xf>
    <xf numFmtId="164" fontId="24" fillId="4" borderId="33" xfId="0" applyNumberFormat="1" applyFont="1" applyFill="1" applyBorder="1" applyAlignment="1">
      <alignment horizontal="center"/>
    </xf>
    <xf numFmtId="164" fontId="24" fillId="4" borderId="34" xfId="0" applyNumberFormat="1" applyFont="1" applyFill="1" applyBorder="1" applyAlignment="1">
      <alignment horizontal="center"/>
    </xf>
    <xf numFmtId="164" fontId="24" fillId="4" borderId="35" xfId="0" applyNumberFormat="1" applyFont="1" applyFill="1" applyBorder="1" applyAlignment="1">
      <alignment horizontal="center"/>
    </xf>
    <xf numFmtId="164" fontId="24" fillId="4" borderId="10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24" fillId="0" borderId="38" xfId="0" applyFont="1" applyFill="1" applyBorder="1" applyAlignment="1">
      <alignment horizontal="center"/>
    </xf>
    <xf numFmtId="164" fontId="24" fillId="4" borderId="20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1" fillId="5" borderId="2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9" fontId="0" fillId="4" borderId="17" xfId="59" applyFont="1" applyFill="1" applyBorder="1" applyAlignment="1">
      <alignment horizontal="center" vertical="center"/>
    </xf>
    <xf numFmtId="9" fontId="0" fillId="4" borderId="19" xfId="59" applyFont="1" applyFill="1" applyBorder="1" applyAlignment="1">
      <alignment horizontal="center" vertical="center"/>
    </xf>
    <xf numFmtId="0" fontId="0" fillId="14" borderId="41" xfId="0" applyFill="1" applyBorder="1" applyAlignment="1">
      <alignment horizontal="center" vertical="center"/>
    </xf>
    <xf numFmtId="164" fontId="24" fillId="4" borderId="2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42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24" fillId="0" borderId="43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4" fillId="4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27" fillId="24" borderId="48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textRotation="90"/>
    </xf>
    <xf numFmtId="0" fontId="31" fillId="0" borderId="50" xfId="0" applyFont="1" applyBorder="1" applyAlignment="1">
      <alignment horizontal="center" vertical="center" textRotation="90"/>
    </xf>
    <xf numFmtId="0" fontId="31" fillId="0" borderId="51" xfId="0" applyFont="1" applyBorder="1" applyAlignment="1">
      <alignment horizontal="center" vertical="center" textRotation="90"/>
    </xf>
    <xf numFmtId="0" fontId="27" fillId="24" borderId="52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0" borderId="52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4" borderId="53" xfId="0" applyFont="1" applyFill="1" applyBorder="1" applyAlignment="1">
      <alignment horizontal="center" vertical="center"/>
    </xf>
    <xf numFmtId="0" fontId="27" fillId="20" borderId="48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textRotation="90" shrinkToFit="1"/>
    </xf>
    <xf numFmtId="0" fontId="0" fillId="0" borderId="55" xfId="0" applyBorder="1" applyAlignment="1">
      <alignment shrinkToFit="1"/>
    </xf>
    <xf numFmtId="0" fontId="0" fillId="0" borderId="56" xfId="0" applyBorder="1" applyAlignment="1">
      <alignment shrinkToFit="1"/>
    </xf>
    <xf numFmtId="16" fontId="25" fillId="0" borderId="54" xfId="0" applyNumberFormat="1" applyFont="1" applyBorder="1" applyAlignment="1">
      <alignment horizontal="center" vertical="center" textRotation="90" shrinkToFi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4" fillId="17" borderId="57" xfId="0" applyFont="1" applyFill="1" applyBorder="1" applyAlignment="1">
      <alignment horizontal="center" vertical="center" wrapText="1"/>
    </xf>
    <xf numFmtId="0" fontId="35" fillId="17" borderId="58" xfId="0" applyFont="1" applyFill="1" applyBorder="1" applyAlignment="1">
      <alignment/>
    </xf>
    <xf numFmtId="0" fontId="35" fillId="17" borderId="59" xfId="0" applyFont="1" applyFill="1" applyBorder="1" applyAlignment="1">
      <alignment/>
    </xf>
    <xf numFmtId="0" fontId="35" fillId="17" borderId="60" xfId="0" applyFont="1" applyFill="1" applyBorder="1" applyAlignment="1">
      <alignment/>
    </xf>
    <xf numFmtId="0" fontId="35" fillId="17" borderId="61" xfId="0" applyFont="1" applyFill="1" applyBorder="1" applyAlignment="1">
      <alignment/>
    </xf>
    <xf numFmtId="0" fontId="35" fillId="17" borderId="62" xfId="0" applyFont="1" applyFill="1" applyBorder="1" applyAlignment="1">
      <alignment/>
    </xf>
    <xf numFmtId="0" fontId="1" fillId="5" borderId="28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3" fillId="17" borderId="61" xfId="0" applyFont="1" applyFill="1" applyBorder="1" applyAlignment="1">
      <alignment horizontal="center" vertical="center" wrapText="1"/>
    </xf>
    <xf numFmtId="0" fontId="33" fillId="17" borderId="6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8</xdr:row>
      <xdr:rowOff>28575</xdr:rowOff>
    </xdr:from>
    <xdr:to>
      <xdr:col>39</xdr:col>
      <xdr:colOff>9525</xdr:colOff>
      <xdr:row>10</xdr:row>
      <xdr:rowOff>38100</xdr:rowOff>
    </xdr:to>
    <xdr:sp macro="[0]!TextBox1_Click">
      <xdr:nvSpPr>
        <xdr:cNvPr id="1" name="TextBox 1"/>
        <xdr:cNvSpPr txBox="1">
          <a:spLocks noChangeArrowheads="1"/>
        </xdr:cNvSpPr>
      </xdr:nvSpPr>
      <xdr:spPr>
        <a:xfrm>
          <a:off x="23660100" y="2447925"/>
          <a:ext cx="1219200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 3-5</a:t>
          </a:r>
        </a:p>
      </xdr:txBody>
    </xdr:sp>
    <xdr:clientData/>
  </xdr:twoCellAnchor>
  <xdr:twoCellAnchor>
    <xdr:from>
      <xdr:col>37</xdr:col>
      <xdr:colOff>0</xdr:colOff>
      <xdr:row>10</xdr:row>
      <xdr:rowOff>76200</xdr:rowOff>
    </xdr:from>
    <xdr:to>
      <xdr:col>39</xdr:col>
      <xdr:colOff>0</xdr:colOff>
      <xdr:row>12</xdr:row>
      <xdr:rowOff>76200</xdr:rowOff>
    </xdr:to>
    <xdr:sp macro="[0]!TextBox2_Click">
      <xdr:nvSpPr>
        <xdr:cNvPr id="2" name="TextBox 2"/>
        <xdr:cNvSpPr txBox="1">
          <a:spLocks noChangeArrowheads="1"/>
        </xdr:cNvSpPr>
      </xdr:nvSpPr>
      <xdr:spPr>
        <a:xfrm>
          <a:off x="23650575" y="2876550"/>
          <a:ext cx="1219200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 4-6</a:t>
          </a:r>
        </a:p>
      </xdr:txBody>
    </xdr:sp>
    <xdr:clientData/>
  </xdr:twoCellAnchor>
  <xdr:twoCellAnchor>
    <xdr:from>
      <xdr:col>37</xdr:col>
      <xdr:colOff>9525</xdr:colOff>
      <xdr:row>12</xdr:row>
      <xdr:rowOff>104775</xdr:rowOff>
    </xdr:from>
    <xdr:to>
      <xdr:col>39</xdr:col>
      <xdr:colOff>9525</xdr:colOff>
      <xdr:row>14</xdr:row>
      <xdr:rowOff>104775</xdr:rowOff>
    </xdr:to>
    <xdr:sp macro="[0]!TextBox3_Click">
      <xdr:nvSpPr>
        <xdr:cNvPr id="3" name="TextBox 3"/>
        <xdr:cNvSpPr txBox="1">
          <a:spLocks noChangeArrowheads="1"/>
        </xdr:cNvSpPr>
      </xdr:nvSpPr>
      <xdr:spPr>
        <a:xfrm>
          <a:off x="23660100" y="3286125"/>
          <a:ext cx="1219200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 5-7</a:t>
          </a:r>
        </a:p>
      </xdr:txBody>
    </xdr:sp>
    <xdr:clientData/>
  </xdr:twoCellAnchor>
  <xdr:twoCellAnchor>
    <xdr:from>
      <xdr:col>37</xdr:col>
      <xdr:colOff>0</xdr:colOff>
      <xdr:row>14</xdr:row>
      <xdr:rowOff>133350</xdr:rowOff>
    </xdr:from>
    <xdr:to>
      <xdr:col>39</xdr:col>
      <xdr:colOff>0</xdr:colOff>
      <xdr:row>16</xdr:row>
      <xdr:rowOff>133350</xdr:rowOff>
    </xdr:to>
    <xdr:sp macro="[0]!TextBox4_Click">
      <xdr:nvSpPr>
        <xdr:cNvPr id="4" name="TextBox 4"/>
        <xdr:cNvSpPr txBox="1">
          <a:spLocks noChangeArrowheads="1"/>
        </xdr:cNvSpPr>
      </xdr:nvSpPr>
      <xdr:spPr>
        <a:xfrm>
          <a:off x="23650575" y="3695700"/>
          <a:ext cx="1219200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 6-8</a:t>
          </a:r>
        </a:p>
      </xdr:txBody>
    </xdr:sp>
    <xdr:clientData/>
  </xdr:twoCellAnchor>
  <xdr:twoCellAnchor>
    <xdr:from>
      <xdr:col>37</xdr:col>
      <xdr:colOff>0</xdr:colOff>
      <xdr:row>18</xdr:row>
      <xdr:rowOff>9525</xdr:rowOff>
    </xdr:from>
    <xdr:to>
      <xdr:col>39</xdr:col>
      <xdr:colOff>0</xdr:colOff>
      <xdr:row>20</xdr:row>
      <xdr:rowOff>9525</xdr:rowOff>
    </xdr:to>
    <xdr:sp macro="[0]!Levellingtemplate_TextBox5_Click">
      <xdr:nvSpPr>
        <xdr:cNvPr id="5" name="TextBox 5"/>
        <xdr:cNvSpPr txBox="1">
          <a:spLocks noChangeArrowheads="1"/>
        </xdr:cNvSpPr>
      </xdr:nvSpPr>
      <xdr:spPr>
        <a:xfrm>
          <a:off x="23650575" y="4333875"/>
          <a:ext cx="1219200" cy="381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 3-5</a:t>
          </a:r>
        </a:p>
      </xdr:txBody>
    </xdr:sp>
    <xdr:clientData/>
  </xdr:twoCellAnchor>
  <xdr:twoCellAnchor>
    <xdr:from>
      <xdr:col>37</xdr:col>
      <xdr:colOff>0</xdr:colOff>
      <xdr:row>20</xdr:row>
      <xdr:rowOff>38100</xdr:rowOff>
    </xdr:from>
    <xdr:to>
      <xdr:col>39</xdr:col>
      <xdr:colOff>0</xdr:colOff>
      <xdr:row>22</xdr:row>
      <xdr:rowOff>38100</xdr:rowOff>
    </xdr:to>
    <xdr:sp macro="[0]!TextBox6_Click">
      <xdr:nvSpPr>
        <xdr:cNvPr id="6" name="TextBox 6"/>
        <xdr:cNvSpPr txBox="1">
          <a:spLocks noChangeArrowheads="1"/>
        </xdr:cNvSpPr>
      </xdr:nvSpPr>
      <xdr:spPr>
        <a:xfrm>
          <a:off x="23650575" y="4743450"/>
          <a:ext cx="1219200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 4-6</a:t>
          </a:r>
        </a:p>
      </xdr:txBody>
    </xdr:sp>
    <xdr:clientData/>
  </xdr:twoCellAnchor>
  <xdr:twoCellAnchor>
    <xdr:from>
      <xdr:col>37</xdr:col>
      <xdr:colOff>9525</xdr:colOff>
      <xdr:row>22</xdr:row>
      <xdr:rowOff>66675</xdr:rowOff>
    </xdr:from>
    <xdr:to>
      <xdr:col>39</xdr:col>
      <xdr:colOff>9525</xdr:colOff>
      <xdr:row>24</xdr:row>
      <xdr:rowOff>66675</xdr:rowOff>
    </xdr:to>
    <xdr:sp macro="[0]!TextBox7_Click">
      <xdr:nvSpPr>
        <xdr:cNvPr id="7" name="TextBox 7"/>
        <xdr:cNvSpPr txBox="1">
          <a:spLocks noChangeArrowheads="1"/>
        </xdr:cNvSpPr>
      </xdr:nvSpPr>
      <xdr:spPr>
        <a:xfrm>
          <a:off x="23660100" y="5153025"/>
          <a:ext cx="1219200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 5-7</a:t>
          </a:r>
        </a:p>
      </xdr:txBody>
    </xdr:sp>
    <xdr:clientData/>
  </xdr:twoCellAnchor>
  <xdr:twoCellAnchor>
    <xdr:from>
      <xdr:col>37</xdr:col>
      <xdr:colOff>0</xdr:colOff>
      <xdr:row>24</xdr:row>
      <xdr:rowOff>95250</xdr:rowOff>
    </xdr:from>
    <xdr:to>
      <xdr:col>39</xdr:col>
      <xdr:colOff>0</xdr:colOff>
      <xdr:row>26</xdr:row>
      <xdr:rowOff>95250</xdr:rowOff>
    </xdr:to>
    <xdr:sp macro="[0]!TextBox8_Click">
      <xdr:nvSpPr>
        <xdr:cNvPr id="8" name="TextBox 8"/>
        <xdr:cNvSpPr txBox="1">
          <a:spLocks noChangeArrowheads="1"/>
        </xdr:cNvSpPr>
      </xdr:nvSpPr>
      <xdr:spPr>
        <a:xfrm>
          <a:off x="23650575" y="5562600"/>
          <a:ext cx="1219200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 6-8</a:t>
          </a:r>
        </a:p>
      </xdr:txBody>
    </xdr:sp>
    <xdr:clientData/>
  </xdr:twoCellAnchor>
  <xdr:twoCellAnchor>
    <xdr:from>
      <xdr:col>39</xdr:col>
      <xdr:colOff>295275</xdr:colOff>
      <xdr:row>18</xdr:row>
      <xdr:rowOff>9525</xdr:rowOff>
    </xdr:from>
    <xdr:to>
      <xdr:col>41</xdr:col>
      <xdr:colOff>295275</xdr:colOff>
      <xdr:row>20</xdr:row>
      <xdr:rowOff>9525</xdr:rowOff>
    </xdr:to>
    <xdr:sp macro="[0]!TextBox9_Click">
      <xdr:nvSpPr>
        <xdr:cNvPr id="9" name="TextBox 9"/>
        <xdr:cNvSpPr txBox="1">
          <a:spLocks noChangeArrowheads="1"/>
        </xdr:cNvSpPr>
      </xdr:nvSpPr>
      <xdr:spPr>
        <a:xfrm>
          <a:off x="25165050" y="4333875"/>
          <a:ext cx="1219200" cy="381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 3-5</a:t>
          </a:r>
        </a:p>
      </xdr:txBody>
    </xdr:sp>
    <xdr:clientData/>
  </xdr:twoCellAnchor>
  <xdr:twoCellAnchor>
    <xdr:from>
      <xdr:col>39</xdr:col>
      <xdr:colOff>295275</xdr:colOff>
      <xdr:row>20</xdr:row>
      <xdr:rowOff>38100</xdr:rowOff>
    </xdr:from>
    <xdr:to>
      <xdr:col>41</xdr:col>
      <xdr:colOff>295275</xdr:colOff>
      <xdr:row>22</xdr:row>
      <xdr:rowOff>38100</xdr:rowOff>
    </xdr:to>
    <xdr:sp macro="[0]!TextBox10_Click">
      <xdr:nvSpPr>
        <xdr:cNvPr id="10" name="TextBox 10"/>
        <xdr:cNvSpPr txBox="1">
          <a:spLocks noChangeArrowheads="1"/>
        </xdr:cNvSpPr>
      </xdr:nvSpPr>
      <xdr:spPr>
        <a:xfrm>
          <a:off x="25165050" y="4743450"/>
          <a:ext cx="1219200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 4-6</a:t>
          </a:r>
        </a:p>
      </xdr:txBody>
    </xdr:sp>
    <xdr:clientData/>
  </xdr:twoCellAnchor>
  <xdr:twoCellAnchor>
    <xdr:from>
      <xdr:col>39</xdr:col>
      <xdr:colOff>295275</xdr:colOff>
      <xdr:row>22</xdr:row>
      <xdr:rowOff>66675</xdr:rowOff>
    </xdr:from>
    <xdr:to>
      <xdr:col>41</xdr:col>
      <xdr:colOff>295275</xdr:colOff>
      <xdr:row>24</xdr:row>
      <xdr:rowOff>66675</xdr:rowOff>
    </xdr:to>
    <xdr:sp macro="[0]!TextBox11_Click">
      <xdr:nvSpPr>
        <xdr:cNvPr id="11" name="TextBox 11"/>
        <xdr:cNvSpPr txBox="1">
          <a:spLocks noChangeArrowheads="1"/>
        </xdr:cNvSpPr>
      </xdr:nvSpPr>
      <xdr:spPr>
        <a:xfrm>
          <a:off x="25165050" y="5153025"/>
          <a:ext cx="1219200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 5-7</a:t>
          </a:r>
        </a:p>
      </xdr:txBody>
    </xdr:sp>
    <xdr:clientData/>
  </xdr:twoCellAnchor>
  <xdr:twoCellAnchor>
    <xdr:from>
      <xdr:col>39</xdr:col>
      <xdr:colOff>295275</xdr:colOff>
      <xdr:row>24</xdr:row>
      <xdr:rowOff>104775</xdr:rowOff>
    </xdr:from>
    <xdr:to>
      <xdr:col>41</xdr:col>
      <xdr:colOff>295275</xdr:colOff>
      <xdr:row>26</xdr:row>
      <xdr:rowOff>104775</xdr:rowOff>
    </xdr:to>
    <xdr:sp macro="[0]!TextBox12_Click">
      <xdr:nvSpPr>
        <xdr:cNvPr id="12" name="TextBox 12"/>
        <xdr:cNvSpPr txBox="1">
          <a:spLocks noChangeArrowheads="1"/>
        </xdr:cNvSpPr>
      </xdr:nvSpPr>
      <xdr:spPr>
        <a:xfrm>
          <a:off x="25165050" y="5572125"/>
          <a:ext cx="1219200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 6-8</a:t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39</xdr:col>
      <xdr:colOff>0</xdr:colOff>
      <xdr:row>30</xdr:row>
      <xdr:rowOff>0</xdr:rowOff>
    </xdr:to>
    <xdr:sp macro="[0]!TextBox13_Click">
      <xdr:nvSpPr>
        <xdr:cNvPr id="13" name="TextBox 13"/>
        <xdr:cNvSpPr txBox="1">
          <a:spLocks noChangeArrowheads="1"/>
        </xdr:cNvSpPr>
      </xdr:nvSpPr>
      <xdr:spPr>
        <a:xfrm>
          <a:off x="23650575" y="6229350"/>
          <a:ext cx="1219200" cy="381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 3-5</a:t>
          </a:r>
        </a:p>
      </xdr:txBody>
    </xdr:sp>
    <xdr:clientData/>
  </xdr:twoCellAnchor>
  <xdr:twoCellAnchor>
    <xdr:from>
      <xdr:col>37</xdr:col>
      <xdr:colOff>9525</xdr:colOff>
      <xdr:row>30</xdr:row>
      <xdr:rowOff>28575</xdr:rowOff>
    </xdr:from>
    <xdr:to>
      <xdr:col>39</xdr:col>
      <xdr:colOff>9525</xdr:colOff>
      <xdr:row>32</xdr:row>
      <xdr:rowOff>28575</xdr:rowOff>
    </xdr:to>
    <xdr:sp macro="[0]!TextBox14_Click">
      <xdr:nvSpPr>
        <xdr:cNvPr id="14" name="TextBox 14"/>
        <xdr:cNvSpPr txBox="1">
          <a:spLocks noChangeArrowheads="1"/>
        </xdr:cNvSpPr>
      </xdr:nvSpPr>
      <xdr:spPr>
        <a:xfrm>
          <a:off x="23660100" y="6638925"/>
          <a:ext cx="1219200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 4-6</a:t>
          </a:r>
        </a:p>
      </xdr:txBody>
    </xdr:sp>
    <xdr:clientData/>
  </xdr:twoCellAnchor>
  <xdr:twoCellAnchor>
    <xdr:from>
      <xdr:col>37</xdr:col>
      <xdr:colOff>9525</xdr:colOff>
      <xdr:row>32</xdr:row>
      <xdr:rowOff>66675</xdr:rowOff>
    </xdr:from>
    <xdr:to>
      <xdr:col>39</xdr:col>
      <xdr:colOff>9525</xdr:colOff>
      <xdr:row>34</xdr:row>
      <xdr:rowOff>57150</xdr:rowOff>
    </xdr:to>
    <xdr:sp macro="[0]!TextBox15_Click">
      <xdr:nvSpPr>
        <xdr:cNvPr id="15" name="TextBox 15"/>
        <xdr:cNvSpPr txBox="1">
          <a:spLocks noChangeArrowheads="1"/>
        </xdr:cNvSpPr>
      </xdr:nvSpPr>
      <xdr:spPr>
        <a:xfrm>
          <a:off x="23660100" y="7058025"/>
          <a:ext cx="12192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 5-7</a:t>
          </a:r>
        </a:p>
      </xdr:txBody>
    </xdr:sp>
    <xdr:clientData/>
  </xdr:twoCellAnchor>
  <xdr:twoCellAnchor>
    <xdr:from>
      <xdr:col>37</xdr:col>
      <xdr:colOff>9525</xdr:colOff>
      <xdr:row>34</xdr:row>
      <xdr:rowOff>85725</xdr:rowOff>
    </xdr:from>
    <xdr:to>
      <xdr:col>39</xdr:col>
      <xdr:colOff>9525</xdr:colOff>
      <xdr:row>36</xdr:row>
      <xdr:rowOff>123825</xdr:rowOff>
    </xdr:to>
    <xdr:sp macro="[0]!TextBox16_Click">
      <xdr:nvSpPr>
        <xdr:cNvPr id="16" name="TextBox 16"/>
        <xdr:cNvSpPr txBox="1">
          <a:spLocks noChangeArrowheads="1"/>
        </xdr:cNvSpPr>
      </xdr:nvSpPr>
      <xdr:spPr>
        <a:xfrm>
          <a:off x="23660100" y="7458075"/>
          <a:ext cx="1219200" cy="419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 6-8</a:t>
          </a:r>
        </a:p>
      </xdr:txBody>
    </xdr:sp>
    <xdr:clientData/>
  </xdr:twoCellAnchor>
  <xdr:twoCellAnchor>
    <xdr:from>
      <xdr:col>39</xdr:col>
      <xdr:colOff>295275</xdr:colOff>
      <xdr:row>28</xdr:row>
      <xdr:rowOff>9525</xdr:rowOff>
    </xdr:from>
    <xdr:to>
      <xdr:col>41</xdr:col>
      <xdr:colOff>295275</xdr:colOff>
      <xdr:row>30</xdr:row>
      <xdr:rowOff>9525</xdr:rowOff>
    </xdr:to>
    <xdr:sp macro="[0]!TextBox17_Click">
      <xdr:nvSpPr>
        <xdr:cNvPr id="17" name="TextBox 17"/>
        <xdr:cNvSpPr txBox="1">
          <a:spLocks noChangeArrowheads="1"/>
        </xdr:cNvSpPr>
      </xdr:nvSpPr>
      <xdr:spPr>
        <a:xfrm>
          <a:off x="25165050" y="6238875"/>
          <a:ext cx="1219200" cy="381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 3-5</a:t>
          </a:r>
        </a:p>
      </xdr:txBody>
    </xdr:sp>
    <xdr:clientData/>
  </xdr:twoCellAnchor>
  <xdr:twoCellAnchor>
    <xdr:from>
      <xdr:col>39</xdr:col>
      <xdr:colOff>304800</xdr:colOff>
      <xdr:row>30</xdr:row>
      <xdr:rowOff>38100</xdr:rowOff>
    </xdr:from>
    <xdr:to>
      <xdr:col>41</xdr:col>
      <xdr:colOff>304800</xdr:colOff>
      <xdr:row>32</xdr:row>
      <xdr:rowOff>38100</xdr:rowOff>
    </xdr:to>
    <xdr:sp macro="[0]!TextBox18_Click">
      <xdr:nvSpPr>
        <xdr:cNvPr id="18" name="TextBox 18"/>
        <xdr:cNvSpPr txBox="1">
          <a:spLocks noChangeArrowheads="1"/>
        </xdr:cNvSpPr>
      </xdr:nvSpPr>
      <xdr:spPr>
        <a:xfrm>
          <a:off x="25174575" y="6648450"/>
          <a:ext cx="1219200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 4-6</a:t>
          </a:r>
        </a:p>
      </xdr:txBody>
    </xdr:sp>
    <xdr:clientData/>
  </xdr:twoCellAnchor>
  <xdr:twoCellAnchor>
    <xdr:from>
      <xdr:col>39</xdr:col>
      <xdr:colOff>304800</xdr:colOff>
      <xdr:row>32</xdr:row>
      <xdr:rowOff>76200</xdr:rowOff>
    </xdr:from>
    <xdr:to>
      <xdr:col>41</xdr:col>
      <xdr:colOff>304800</xdr:colOff>
      <xdr:row>34</xdr:row>
      <xdr:rowOff>66675</xdr:rowOff>
    </xdr:to>
    <xdr:sp macro="[0]!TextBox19_Click">
      <xdr:nvSpPr>
        <xdr:cNvPr id="19" name="TextBox 19"/>
        <xdr:cNvSpPr txBox="1">
          <a:spLocks noChangeArrowheads="1"/>
        </xdr:cNvSpPr>
      </xdr:nvSpPr>
      <xdr:spPr>
        <a:xfrm>
          <a:off x="25174575" y="7067550"/>
          <a:ext cx="12192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 5-7</a:t>
          </a:r>
        </a:p>
      </xdr:txBody>
    </xdr:sp>
    <xdr:clientData/>
  </xdr:twoCellAnchor>
  <xdr:twoCellAnchor>
    <xdr:from>
      <xdr:col>39</xdr:col>
      <xdr:colOff>304800</xdr:colOff>
      <xdr:row>34</xdr:row>
      <xdr:rowOff>104775</xdr:rowOff>
    </xdr:from>
    <xdr:to>
      <xdr:col>41</xdr:col>
      <xdr:colOff>304800</xdr:colOff>
      <xdr:row>36</xdr:row>
      <xdr:rowOff>142875</xdr:rowOff>
    </xdr:to>
    <xdr:sp macro="[0]!TextBox20_Click">
      <xdr:nvSpPr>
        <xdr:cNvPr id="20" name="TextBox 20"/>
        <xdr:cNvSpPr txBox="1">
          <a:spLocks noChangeArrowheads="1"/>
        </xdr:cNvSpPr>
      </xdr:nvSpPr>
      <xdr:spPr>
        <a:xfrm>
          <a:off x="25174575" y="7477125"/>
          <a:ext cx="1219200" cy="419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 6-8</a:t>
          </a:r>
        </a:p>
      </xdr:txBody>
    </xdr:sp>
    <xdr:clientData/>
  </xdr:twoCellAnchor>
  <xdr:twoCellAnchor>
    <xdr:from>
      <xdr:col>40</xdr:col>
      <xdr:colOff>533400</xdr:colOff>
      <xdr:row>1</xdr:row>
      <xdr:rowOff>85725</xdr:rowOff>
    </xdr:from>
    <xdr:to>
      <xdr:col>44</xdr:col>
      <xdr:colOff>333375</xdr:colOff>
      <xdr:row>9</xdr:row>
      <xdr:rowOff>76200</xdr:rowOff>
    </xdr:to>
    <xdr:sp macro="[0]!TextBox21_Click">
      <xdr:nvSpPr>
        <xdr:cNvPr id="21" name="TextBox 21"/>
        <xdr:cNvSpPr txBox="1">
          <a:spLocks noChangeArrowheads="1"/>
        </xdr:cNvSpPr>
      </xdr:nvSpPr>
      <xdr:spPr>
        <a:xfrm>
          <a:off x="26012775" y="647700"/>
          <a:ext cx="2143125" cy="2038350"/>
        </a:xfrm>
        <a:prstGeom prst="rect">
          <a:avLst/>
        </a:prstGeom>
        <a:solidFill>
          <a:srgbClr val="FF66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IMPORTANT  
when complete, click here to place the data in a format which can be copied to another sheet</a:t>
          </a:r>
        </a:p>
      </xdr:txBody>
    </xdr:sp>
    <xdr:clientData/>
  </xdr:twoCellAnchor>
  <xdr:twoCellAnchor>
    <xdr:from>
      <xdr:col>11</xdr:col>
      <xdr:colOff>409575</xdr:colOff>
      <xdr:row>2</xdr:row>
      <xdr:rowOff>47625</xdr:rowOff>
    </xdr:from>
    <xdr:to>
      <xdr:col>14</xdr:col>
      <xdr:colOff>352425</xdr:colOff>
      <xdr:row>5</xdr:row>
      <xdr:rowOff>85725</xdr:rowOff>
    </xdr:to>
    <xdr:sp macro="[0]!TextBox22_Click">
      <xdr:nvSpPr>
        <xdr:cNvPr id="22" name="TextBox 22"/>
        <xdr:cNvSpPr txBox="1">
          <a:spLocks noChangeArrowheads="1"/>
        </xdr:cNvSpPr>
      </xdr:nvSpPr>
      <xdr:spPr>
        <a:xfrm>
          <a:off x="7772400" y="1295400"/>
          <a:ext cx="1743075" cy="609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click to return to data entry</a:t>
          </a:r>
        </a:p>
      </xdr:txBody>
    </xdr:sp>
    <xdr:clientData/>
  </xdr:twoCellAnchor>
  <xdr:twoCellAnchor>
    <xdr:from>
      <xdr:col>39</xdr:col>
      <xdr:colOff>257175</xdr:colOff>
      <xdr:row>8</xdr:row>
      <xdr:rowOff>47625</xdr:rowOff>
    </xdr:from>
    <xdr:to>
      <xdr:col>41</xdr:col>
      <xdr:colOff>266700</xdr:colOff>
      <xdr:row>10</xdr:row>
      <xdr:rowOff>47625</xdr:rowOff>
    </xdr:to>
    <xdr:sp macro="[0]!TextBox23_Click">
      <xdr:nvSpPr>
        <xdr:cNvPr id="23" name="TextBox 23"/>
        <xdr:cNvSpPr txBox="1">
          <a:spLocks noChangeArrowheads="1"/>
        </xdr:cNvSpPr>
      </xdr:nvSpPr>
      <xdr:spPr>
        <a:xfrm>
          <a:off x="25126950" y="2466975"/>
          <a:ext cx="1228725" cy="381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 3-5</a:t>
          </a:r>
        </a:p>
      </xdr:txBody>
    </xdr:sp>
    <xdr:clientData/>
  </xdr:twoCellAnchor>
  <xdr:twoCellAnchor>
    <xdr:from>
      <xdr:col>39</xdr:col>
      <xdr:colOff>257175</xdr:colOff>
      <xdr:row>10</xdr:row>
      <xdr:rowOff>76200</xdr:rowOff>
    </xdr:from>
    <xdr:to>
      <xdr:col>41</xdr:col>
      <xdr:colOff>266700</xdr:colOff>
      <xdr:row>12</xdr:row>
      <xdr:rowOff>76200</xdr:rowOff>
    </xdr:to>
    <xdr:sp macro="[0]!TextBox24_Click">
      <xdr:nvSpPr>
        <xdr:cNvPr id="24" name="TextBox 24"/>
        <xdr:cNvSpPr txBox="1">
          <a:spLocks noChangeArrowheads="1"/>
        </xdr:cNvSpPr>
      </xdr:nvSpPr>
      <xdr:spPr>
        <a:xfrm>
          <a:off x="25126950" y="2876550"/>
          <a:ext cx="1228725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 4-6</a:t>
          </a:r>
        </a:p>
      </xdr:txBody>
    </xdr:sp>
    <xdr:clientData/>
  </xdr:twoCellAnchor>
  <xdr:twoCellAnchor>
    <xdr:from>
      <xdr:col>39</xdr:col>
      <xdr:colOff>257175</xdr:colOff>
      <xdr:row>12</xdr:row>
      <xdr:rowOff>114300</xdr:rowOff>
    </xdr:from>
    <xdr:to>
      <xdr:col>41</xdr:col>
      <xdr:colOff>266700</xdr:colOff>
      <xdr:row>14</xdr:row>
      <xdr:rowOff>114300</xdr:rowOff>
    </xdr:to>
    <xdr:sp macro="[0]!TextBox25_Click">
      <xdr:nvSpPr>
        <xdr:cNvPr id="25" name="TextBox 25"/>
        <xdr:cNvSpPr txBox="1">
          <a:spLocks noChangeArrowheads="1"/>
        </xdr:cNvSpPr>
      </xdr:nvSpPr>
      <xdr:spPr>
        <a:xfrm>
          <a:off x="25126950" y="3295650"/>
          <a:ext cx="122872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 5-7</a:t>
          </a:r>
        </a:p>
      </xdr:txBody>
    </xdr:sp>
    <xdr:clientData/>
  </xdr:twoCellAnchor>
  <xdr:twoCellAnchor>
    <xdr:from>
      <xdr:col>39</xdr:col>
      <xdr:colOff>257175</xdr:colOff>
      <xdr:row>14</xdr:row>
      <xdr:rowOff>161925</xdr:rowOff>
    </xdr:from>
    <xdr:to>
      <xdr:col>41</xdr:col>
      <xdr:colOff>266700</xdr:colOff>
      <xdr:row>16</xdr:row>
      <xdr:rowOff>161925</xdr:rowOff>
    </xdr:to>
    <xdr:sp macro="[0]!TextBox26_Click">
      <xdr:nvSpPr>
        <xdr:cNvPr id="26" name="TextBox 26"/>
        <xdr:cNvSpPr txBox="1">
          <a:spLocks noChangeArrowheads="1"/>
        </xdr:cNvSpPr>
      </xdr:nvSpPr>
      <xdr:spPr>
        <a:xfrm>
          <a:off x="25126950" y="3724275"/>
          <a:ext cx="122872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 6-8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8"/>
  <sheetViews>
    <sheetView workbookViewId="0" topLeftCell="F1">
      <selection activeCell="Y14" sqref="Y14:Y17"/>
    </sheetView>
  </sheetViews>
  <sheetFormatPr defaultColWidth="9.140625" defaultRowHeight="12.75"/>
  <cols>
    <col min="1" max="1" width="6.7109375" style="20" customWidth="1"/>
    <col min="2" max="2" width="8.7109375" style="21" bestFit="1" customWidth="1"/>
    <col min="3" max="3" width="4.8515625" style="22" customWidth="1"/>
    <col min="4" max="4" width="4.8515625" style="23" customWidth="1"/>
    <col min="5" max="5" width="4.8515625" style="22" customWidth="1"/>
    <col min="6" max="6" width="4.8515625" style="23" customWidth="1"/>
    <col min="7" max="7" width="4.8515625" style="22" customWidth="1"/>
    <col min="8" max="8" width="4.8515625" style="23" customWidth="1"/>
    <col min="9" max="28" width="4.8515625" style="0" customWidth="1"/>
    <col min="29" max="30" width="5.421875" style="0" customWidth="1"/>
    <col min="31" max="32" width="4.8515625" style="0" customWidth="1"/>
  </cols>
  <sheetData>
    <row r="1" spans="1:32" s="7" customFormat="1" ht="30" customHeight="1" thickTop="1">
      <c r="A1" s="134" t="s">
        <v>10</v>
      </c>
      <c r="B1" s="6"/>
      <c r="C1" s="125">
        <v>1995</v>
      </c>
      <c r="D1" s="126"/>
      <c r="E1" s="125">
        <v>1996</v>
      </c>
      <c r="F1" s="126"/>
      <c r="G1" s="125">
        <v>1997</v>
      </c>
      <c r="H1" s="126"/>
      <c r="I1" s="127">
        <v>1998</v>
      </c>
      <c r="J1" s="128"/>
      <c r="K1" s="121">
        <v>1999</v>
      </c>
      <c r="L1" s="121"/>
      <c r="M1" s="121">
        <v>2000</v>
      </c>
      <c r="N1" s="121"/>
      <c r="O1" s="121">
        <v>2001</v>
      </c>
      <c r="P1" s="121"/>
      <c r="Q1" s="121">
        <v>2002</v>
      </c>
      <c r="R1" s="121"/>
      <c r="S1" s="121">
        <v>2003</v>
      </c>
      <c r="T1" s="121"/>
      <c r="U1" s="121">
        <v>2004</v>
      </c>
      <c r="V1" s="121"/>
      <c r="W1" s="121">
        <v>2005</v>
      </c>
      <c r="X1" s="121"/>
      <c r="Y1" s="121">
        <v>2006</v>
      </c>
      <c r="Z1" s="121"/>
      <c r="AA1" s="121">
        <v>2007</v>
      </c>
      <c r="AB1" s="121"/>
      <c r="AC1" s="121">
        <v>2008</v>
      </c>
      <c r="AD1" s="121"/>
      <c r="AE1" s="121" t="s">
        <v>9</v>
      </c>
      <c r="AF1" s="129"/>
    </row>
    <row r="2" spans="1:32" ht="30" customHeight="1">
      <c r="A2" s="132"/>
      <c r="B2" s="8" t="s">
        <v>11</v>
      </c>
      <c r="C2" s="9">
        <v>24</v>
      </c>
      <c r="D2" s="10">
        <f>C2/150</f>
        <v>0.16</v>
      </c>
      <c r="E2" s="9">
        <v>20</v>
      </c>
      <c r="F2" s="10">
        <f>E2/150</f>
        <v>0.13333333333333333</v>
      </c>
      <c r="G2" s="9">
        <v>15</v>
      </c>
      <c r="H2" s="10">
        <f>G2/150</f>
        <v>0.1</v>
      </c>
      <c r="I2" s="11">
        <v>26</v>
      </c>
      <c r="J2" s="10">
        <f>I2/150</f>
        <v>0.17333333333333334</v>
      </c>
      <c r="K2" s="12">
        <v>27</v>
      </c>
      <c r="L2" s="10">
        <f>K2/150</f>
        <v>0.18</v>
      </c>
      <c r="M2" s="12">
        <v>27</v>
      </c>
      <c r="N2" s="10">
        <f>M2/150</f>
        <v>0.18</v>
      </c>
      <c r="O2" s="12">
        <v>26</v>
      </c>
      <c r="P2" s="10">
        <f>O2/150</f>
        <v>0.17333333333333334</v>
      </c>
      <c r="Q2" s="12">
        <v>26</v>
      </c>
      <c r="R2" s="10">
        <f>Q2/150</f>
        <v>0.17333333333333334</v>
      </c>
      <c r="S2" s="46">
        <v>28</v>
      </c>
      <c r="T2" s="10">
        <f>S2/150</f>
        <v>0.18666666666666668</v>
      </c>
      <c r="U2" s="46">
        <v>23</v>
      </c>
      <c r="V2" s="10">
        <f>U2/150</f>
        <v>0.15333333333333332</v>
      </c>
      <c r="W2" s="46">
        <v>23</v>
      </c>
      <c r="X2" s="10">
        <f>W2/150</f>
        <v>0.15333333333333332</v>
      </c>
      <c r="Y2" s="46">
        <v>24</v>
      </c>
      <c r="Z2" s="10">
        <f>Y2/150</f>
        <v>0.16</v>
      </c>
      <c r="AA2" s="46">
        <v>25</v>
      </c>
      <c r="AB2" s="10">
        <f>AA2/150</f>
        <v>0.16666666666666666</v>
      </c>
      <c r="AC2" s="46">
        <v>20</v>
      </c>
      <c r="AD2" s="10">
        <f>AC2/150</f>
        <v>0.13333333333333333</v>
      </c>
      <c r="AE2" s="13">
        <f>AVERAGE(C2,E2,G2,I2,K2,M2,O2,Q2,S2,U2,W2,Y2,AA2,AC2)</f>
        <v>23.857142857142858</v>
      </c>
      <c r="AF2" s="106">
        <f>AE2/150</f>
        <v>0.15904761904761905</v>
      </c>
    </row>
    <row r="3" spans="1:32" ht="30" customHeight="1">
      <c r="A3" s="132"/>
      <c r="B3" s="8" t="s">
        <v>12</v>
      </c>
      <c r="C3" s="9">
        <v>39</v>
      </c>
      <c r="D3" s="10">
        <f>C3/150</f>
        <v>0.26</v>
      </c>
      <c r="E3" s="9">
        <v>30</v>
      </c>
      <c r="F3" s="10">
        <f>E3/150</f>
        <v>0.2</v>
      </c>
      <c r="G3" s="9">
        <v>20</v>
      </c>
      <c r="H3" s="10">
        <f>G3/150</f>
        <v>0.13333333333333333</v>
      </c>
      <c r="I3" s="11">
        <v>32</v>
      </c>
      <c r="J3" s="10">
        <f>I3/150</f>
        <v>0.21333333333333335</v>
      </c>
      <c r="K3" s="12">
        <v>33</v>
      </c>
      <c r="L3" s="10">
        <f>K3/150</f>
        <v>0.22</v>
      </c>
      <c r="M3" s="12">
        <v>33</v>
      </c>
      <c r="N3" s="10">
        <f>M3/150</f>
        <v>0.22</v>
      </c>
      <c r="O3" s="12">
        <v>32</v>
      </c>
      <c r="P3" s="10">
        <f>O3/150</f>
        <v>0.21333333333333335</v>
      </c>
      <c r="Q3" s="12">
        <v>32</v>
      </c>
      <c r="R3" s="10">
        <f>Q3/150</f>
        <v>0.21333333333333335</v>
      </c>
      <c r="S3" s="46">
        <v>34</v>
      </c>
      <c r="T3" s="10">
        <f>S3/150</f>
        <v>0.22666666666666666</v>
      </c>
      <c r="U3" s="46">
        <v>29</v>
      </c>
      <c r="V3" s="10">
        <f>U3/150</f>
        <v>0.19333333333333333</v>
      </c>
      <c r="W3" s="46">
        <v>29</v>
      </c>
      <c r="X3" s="10">
        <f>W3/150</f>
        <v>0.19333333333333333</v>
      </c>
      <c r="Y3" s="46">
        <v>30</v>
      </c>
      <c r="Z3" s="10">
        <f>Y3/150</f>
        <v>0.2</v>
      </c>
      <c r="AA3" s="46">
        <v>31</v>
      </c>
      <c r="AB3" s="10">
        <f>AA3/150</f>
        <v>0.20666666666666667</v>
      </c>
      <c r="AC3" s="46">
        <v>26</v>
      </c>
      <c r="AD3" s="10">
        <f>AC3/150</f>
        <v>0.17333333333333334</v>
      </c>
      <c r="AE3" s="13">
        <f>AVERAGE(C3,E3,G3,I3,K3,M3,O3,Q3,S3,U3,W3,Y3,AA3,AC3)</f>
        <v>30.714285714285715</v>
      </c>
      <c r="AF3" s="106">
        <f>AE3/150</f>
        <v>0.20476190476190476</v>
      </c>
    </row>
    <row r="4" spans="1:32" ht="30" customHeight="1">
      <c r="A4" s="132"/>
      <c r="B4" s="8" t="s">
        <v>13</v>
      </c>
      <c r="C4" s="9">
        <v>68</v>
      </c>
      <c r="D4" s="10">
        <f>C4/150</f>
        <v>0.4533333333333333</v>
      </c>
      <c r="E4" s="9">
        <v>61</v>
      </c>
      <c r="F4" s="10">
        <f>E4/150</f>
        <v>0.4066666666666667</v>
      </c>
      <c r="G4" s="9">
        <v>54</v>
      </c>
      <c r="H4" s="10">
        <f>G4/150</f>
        <v>0.36</v>
      </c>
      <c r="I4" s="11">
        <v>72</v>
      </c>
      <c r="J4" s="10">
        <f>I4/150</f>
        <v>0.48</v>
      </c>
      <c r="K4" s="12">
        <v>69</v>
      </c>
      <c r="L4" s="10">
        <f>K4/150</f>
        <v>0.46</v>
      </c>
      <c r="M4" s="12">
        <v>69</v>
      </c>
      <c r="N4" s="10">
        <f>M4/150</f>
        <v>0.46</v>
      </c>
      <c r="O4" s="12">
        <v>67</v>
      </c>
      <c r="P4" s="10">
        <f>O4/150</f>
        <v>0.44666666666666666</v>
      </c>
      <c r="Q4" s="12">
        <v>66</v>
      </c>
      <c r="R4" s="10">
        <f>Q4/150</f>
        <v>0.44</v>
      </c>
      <c r="S4" s="46">
        <v>68</v>
      </c>
      <c r="T4" s="10">
        <f>S4/150</f>
        <v>0.4533333333333333</v>
      </c>
      <c r="U4" s="46">
        <v>64</v>
      </c>
      <c r="V4" s="10">
        <f>U4/150</f>
        <v>0.4266666666666667</v>
      </c>
      <c r="W4" s="46">
        <v>63</v>
      </c>
      <c r="X4" s="10">
        <f>W4/150</f>
        <v>0.42</v>
      </c>
      <c r="Y4" s="46">
        <v>63</v>
      </c>
      <c r="Z4" s="10">
        <f>Y4/150</f>
        <v>0.42</v>
      </c>
      <c r="AA4" s="46">
        <v>67</v>
      </c>
      <c r="AB4" s="10">
        <f>AA4/150</f>
        <v>0.44666666666666666</v>
      </c>
      <c r="AC4" s="46">
        <v>59</v>
      </c>
      <c r="AD4" s="10">
        <f>AC4/150</f>
        <v>0.3933333333333333</v>
      </c>
      <c r="AE4" s="13">
        <f>AVERAGE(C4,E4,G4,I4,K4,M4,O4,Q4,S4,U4,W4,Y4,AA4,AC4)</f>
        <v>65</v>
      </c>
      <c r="AF4" s="106">
        <f>AE4/150</f>
        <v>0.43333333333333335</v>
      </c>
    </row>
    <row r="5" spans="1:32" ht="30" customHeight="1" thickBot="1">
      <c r="A5" s="133"/>
      <c r="B5" s="14" t="s">
        <v>14</v>
      </c>
      <c r="C5" s="15">
        <v>90</v>
      </c>
      <c r="D5" s="16">
        <f>C5/150</f>
        <v>0.6</v>
      </c>
      <c r="E5" s="15">
        <v>88</v>
      </c>
      <c r="F5" s="16">
        <f>E5/150</f>
        <v>0.5866666666666667</v>
      </c>
      <c r="G5" s="15">
        <v>87</v>
      </c>
      <c r="H5" s="16">
        <f>G5/150</f>
        <v>0.58</v>
      </c>
      <c r="I5" s="17">
        <v>107</v>
      </c>
      <c r="J5" s="16">
        <f>I5/150</f>
        <v>0.7133333333333334</v>
      </c>
      <c r="K5" s="18">
        <v>108</v>
      </c>
      <c r="L5" s="16">
        <f>K5/150</f>
        <v>0.72</v>
      </c>
      <c r="M5" s="18">
        <v>104</v>
      </c>
      <c r="N5" s="16">
        <f>M5/150</f>
        <v>0.6933333333333334</v>
      </c>
      <c r="O5" s="18">
        <v>104</v>
      </c>
      <c r="P5" s="16">
        <f>O5/150</f>
        <v>0.6933333333333334</v>
      </c>
      <c r="Q5" s="18">
        <v>102</v>
      </c>
      <c r="R5" s="16">
        <f>Q5/150</f>
        <v>0.68</v>
      </c>
      <c r="S5" s="47">
        <v>102</v>
      </c>
      <c r="T5" s="16">
        <f>S5/150</f>
        <v>0.68</v>
      </c>
      <c r="U5" s="47">
        <v>99</v>
      </c>
      <c r="V5" s="16">
        <f>U5/150</f>
        <v>0.66</v>
      </c>
      <c r="W5" s="47">
        <v>100</v>
      </c>
      <c r="X5" s="16">
        <f>W5/150</f>
        <v>0.6666666666666666</v>
      </c>
      <c r="Y5" s="47">
        <v>99</v>
      </c>
      <c r="Z5" s="16">
        <f>Y5/150</f>
        <v>0.66</v>
      </c>
      <c r="AA5" s="47">
        <v>103</v>
      </c>
      <c r="AB5" s="16">
        <f>AA5/150</f>
        <v>0.6866666666666666</v>
      </c>
      <c r="AC5" s="108">
        <v>96</v>
      </c>
      <c r="AD5" s="16">
        <f>AC5/150</f>
        <v>0.64</v>
      </c>
      <c r="AE5" s="19">
        <f>AVERAGE(C5,E5,G5,I5,K5,M5,O5,Q5,S5,U5,W5,Y5,AA5,AC5)</f>
        <v>99.21428571428571</v>
      </c>
      <c r="AF5" s="107">
        <f>AE5/150</f>
        <v>0.6614285714285714</v>
      </c>
    </row>
    <row r="6" ht="27.75" thickBot="1" thickTop="1"/>
    <row r="7" spans="1:32" s="7" customFormat="1" ht="30" customHeight="1" thickTop="1">
      <c r="A7" s="131" t="s">
        <v>15</v>
      </c>
      <c r="B7" s="6"/>
      <c r="C7" s="125">
        <v>1995</v>
      </c>
      <c r="D7" s="126"/>
      <c r="E7" s="125">
        <v>1996</v>
      </c>
      <c r="F7" s="126"/>
      <c r="G7" s="125">
        <v>1997</v>
      </c>
      <c r="H7" s="126"/>
      <c r="I7" s="127">
        <v>1998</v>
      </c>
      <c r="J7" s="128"/>
      <c r="K7" s="121">
        <v>1999</v>
      </c>
      <c r="L7" s="121"/>
      <c r="M7" s="121">
        <v>2000</v>
      </c>
      <c r="N7" s="121"/>
      <c r="O7" s="121">
        <v>2001</v>
      </c>
      <c r="P7" s="121"/>
      <c r="Q7" s="121">
        <v>2002</v>
      </c>
      <c r="R7" s="121"/>
      <c r="S7" s="121">
        <v>2003</v>
      </c>
      <c r="T7" s="121"/>
      <c r="U7" s="121">
        <v>2004</v>
      </c>
      <c r="V7" s="121"/>
      <c r="W7" s="121">
        <v>2005</v>
      </c>
      <c r="X7" s="121"/>
      <c r="Y7" s="121">
        <v>2006</v>
      </c>
      <c r="Z7" s="121"/>
      <c r="AA7" s="121">
        <v>2007</v>
      </c>
      <c r="AB7" s="121"/>
      <c r="AC7" s="121">
        <v>2008</v>
      </c>
      <c r="AD7" s="121"/>
      <c r="AE7" s="121" t="s">
        <v>9</v>
      </c>
      <c r="AF7" s="129"/>
    </row>
    <row r="8" spans="1:32" ht="30" customHeight="1">
      <c r="A8" s="132"/>
      <c r="B8" s="8" t="s">
        <v>12</v>
      </c>
      <c r="C8" s="9">
        <v>27</v>
      </c>
      <c r="D8" s="10">
        <f>C8/150</f>
        <v>0.18</v>
      </c>
      <c r="E8" s="9">
        <v>24</v>
      </c>
      <c r="F8" s="10">
        <f>E8/150</f>
        <v>0.16</v>
      </c>
      <c r="G8" s="9">
        <v>23</v>
      </c>
      <c r="H8" s="10">
        <f>G8/150</f>
        <v>0.15333333333333332</v>
      </c>
      <c r="I8" s="11">
        <v>26</v>
      </c>
      <c r="J8" s="10">
        <f>I8/150</f>
        <v>0.17333333333333334</v>
      </c>
      <c r="K8" s="12">
        <v>26</v>
      </c>
      <c r="L8" s="10">
        <f>K8/150</f>
        <v>0.17333333333333334</v>
      </c>
      <c r="M8" s="12">
        <v>27</v>
      </c>
      <c r="N8" s="10">
        <f>M8/150</f>
        <v>0.18</v>
      </c>
      <c r="O8" s="12">
        <v>26</v>
      </c>
      <c r="P8" s="10">
        <f>O8/150</f>
        <v>0.17333333333333334</v>
      </c>
      <c r="Q8" s="12">
        <v>27</v>
      </c>
      <c r="R8" s="10">
        <f>Q8/150</f>
        <v>0.18</v>
      </c>
      <c r="S8" s="46">
        <v>24</v>
      </c>
      <c r="T8" s="10">
        <f>S8/150</f>
        <v>0.16</v>
      </c>
      <c r="U8" s="46">
        <v>23</v>
      </c>
      <c r="V8" s="10">
        <f>U8/151</f>
        <v>0.152317880794702</v>
      </c>
      <c r="W8" s="46">
        <v>24</v>
      </c>
      <c r="X8" s="10">
        <f>W8/150</f>
        <v>0.16</v>
      </c>
      <c r="Y8" s="46">
        <v>26</v>
      </c>
      <c r="Z8" s="10">
        <f>Y8/150</f>
        <v>0.17333333333333334</v>
      </c>
      <c r="AA8" s="46">
        <v>25</v>
      </c>
      <c r="AB8" s="10">
        <f>AA8/150</f>
        <v>0.16666666666666666</v>
      </c>
      <c r="AC8" s="46">
        <v>24</v>
      </c>
      <c r="AD8" s="10">
        <f>AC8/150</f>
        <v>0.16</v>
      </c>
      <c r="AE8" s="13">
        <f>AVERAGE(C8,E8,G8,I8,K8,M8,O8,Q8,S8,U8,W8,Y8,AA8,AC8)</f>
        <v>25.142857142857142</v>
      </c>
      <c r="AF8" s="106">
        <f>AE8/150</f>
        <v>0.1676190476190476</v>
      </c>
    </row>
    <row r="9" spans="1:32" ht="30" customHeight="1">
      <c r="A9" s="132"/>
      <c r="B9" s="8" t="s">
        <v>13</v>
      </c>
      <c r="C9" s="9">
        <v>37</v>
      </c>
      <c r="D9" s="10">
        <f>C9/150</f>
        <v>0.24666666666666667</v>
      </c>
      <c r="E9" s="9">
        <v>32</v>
      </c>
      <c r="F9" s="10">
        <f>E9/150</f>
        <v>0.21333333333333335</v>
      </c>
      <c r="G9" s="9">
        <v>28</v>
      </c>
      <c r="H9" s="10">
        <f>G9/150</f>
        <v>0.18666666666666668</v>
      </c>
      <c r="I9" s="11">
        <v>32</v>
      </c>
      <c r="J9" s="10">
        <f>I9/150</f>
        <v>0.21333333333333335</v>
      </c>
      <c r="K9" s="12">
        <v>32</v>
      </c>
      <c r="L9" s="10">
        <f>K9/150</f>
        <v>0.21333333333333335</v>
      </c>
      <c r="M9" s="12">
        <v>33</v>
      </c>
      <c r="N9" s="10">
        <f>M9/150</f>
        <v>0.22</v>
      </c>
      <c r="O9" s="12">
        <v>32</v>
      </c>
      <c r="P9" s="10">
        <f>O9/150</f>
        <v>0.21333333333333335</v>
      </c>
      <c r="Q9" s="12">
        <v>33</v>
      </c>
      <c r="R9" s="10">
        <f>Q9/150</f>
        <v>0.22</v>
      </c>
      <c r="S9" s="46">
        <v>30</v>
      </c>
      <c r="T9" s="10">
        <f>S9/150</f>
        <v>0.2</v>
      </c>
      <c r="U9" s="46">
        <v>29</v>
      </c>
      <c r="V9" s="10">
        <f>U9/151</f>
        <v>0.19205298013245034</v>
      </c>
      <c r="W9" s="46">
        <v>30</v>
      </c>
      <c r="X9" s="10">
        <f>W9/150</f>
        <v>0.2</v>
      </c>
      <c r="Y9" s="46">
        <v>32</v>
      </c>
      <c r="Z9" s="10">
        <f>Y9/150</f>
        <v>0.21333333333333335</v>
      </c>
      <c r="AA9" s="46">
        <v>31</v>
      </c>
      <c r="AB9" s="10">
        <f>AA9/150</f>
        <v>0.20666666666666667</v>
      </c>
      <c r="AC9" s="46">
        <v>30</v>
      </c>
      <c r="AD9" s="10">
        <f>AC9/150</f>
        <v>0.2</v>
      </c>
      <c r="AE9" s="13">
        <f>AVERAGE(C9,E9,G9,I9,K9,M9,O9,Q9,S9,U9,W9,Y9,AA9,AC9)</f>
        <v>31.5</v>
      </c>
      <c r="AF9" s="106">
        <f>AE9/150</f>
        <v>0.21</v>
      </c>
    </row>
    <row r="10" spans="1:32" ht="30" customHeight="1">
      <c r="A10" s="132"/>
      <c r="B10" s="8" t="s">
        <v>14</v>
      </c>
      <c r="C10" s="9">
        <v>60</v>
      </c>
      <c r="D10" s="10">
        <f>C10/150</f>
        <v>0.4</v>
      </c>
      <c r="E10" s="9">
        <v>55</v>
      </c>
      <c r="F10" s="10">
        <f>E10/150</f>
        <v>0.36666666666666664</v>
      </c>
      <c r="G10" s="9">
        <v>55</v>
      </c>
      <c r="H10" s="10">
        <f>G10/150</f>
        <v>0.36666666666666664</v>
      </c>
      <c r="I10" s="11">
        <v>63</v>
      </c>
      <c r="J10" s="10">
        <f>I10/150</f>
        <v>0.42</v>
      </c>
      <c r="K10" s="12">
        <v>61</v>
      </c>
      <c r="L10" s="10">
        <f>K10/150</f>
        <v>0.4066666666666667</v>
      </c>
      <c r="M10" s="12">
        <v>60</v>
      </c>
      <c r="N10" s="10">
        <f>M10/150</f>
        <v>0.4</v>
      </c>
      <c r="O10" s="12">
        <v>58</v>
      </c>
      <c r="P10" s="10">
        <f>O10/150</f>
        <v>0.38666666666666666</v>
      </c>
      <c r="Q10" s="12">
        <v>59</v>
      </c>
      <c r="R10" s="10">
        <f>Q10/150</f>
        <v>0.3933333333333333</v>
      </c>
      <c r="S10" s="46">
        <v>55</v>
      </c>
      <c r="T10" s="10">
        <f>S10/150</f>
        <v>0.36666666666666664</v>
      </c>
      <c r="U10" s="46">
        <v>54</v>
      </c>
      <c r="V10" s="10">
        <f>U10/151</f>
        <v>0.3576158940397351</v>
      </c>
      <c r="W10" s="46">
        <v>55</v>
      </c>
      <c r="X10" s="10">
        <f>W10/150</f>
        <v>0.36666666666666664</v>
      </c>
      <c r="Y10" s="46">
        <v>56</v>
      </c>
      <c r="Z10" s="10">
        <f>Y10/150</f>
        <v>0.37333333333333335</v>
      </c>
      <c r="AA10" s="46">
        <v>58</v>
      </c>
      <c r="AB10" s="10">
        <f>AA10/150</f>
        <v>0.38666666666666666</v>
      </c>
      <c r="AC10" s="46">
        <v>54</v>
      </c>
      <c r="AD10" s="10">
        <f>AC10/150</f>
        <v>0.36</v>
      </c>
      <c r="AE10" s="13">
        <f>AVERAGE(C10,E10,G10,I10,K10,M10,O10,Q10,S10,U10,W10,Y10,AA10,AC10)</f>
        <v>57.357142857142854</v>
      </c>
      <c r="AF10" s="106">
        <f>AE10/150</f>
        <v>0.3823809523809524</v>
      </c>
    </row>
    <row r="11" spans="1:32" ht="30" customHeight="1" thickBot="1">
      <c r="A11" s="133"/>
      <c r="B11" s="14" t="s">
        <v>16</v>
      </c>
      <c r="C11" s="15">
        <v>81</v>
      </c>
      <c r="D11" s="16">
        <f>C11/150</f>
        <v>0.54</v>
      </c>
      <c r="E11" s="15">
        <v>79</v>
      </c>
      <c r="F11" s="16">
        <f>E11/150</f>
        <v>0.5266666666666666</v>
      </c>
      <c r="G11" s="15">
        <v>81</v>
      </c>
      <c r="H11" s="16">
        <f>G11/150</f>
        <v>0.54</v>
      </c>
      <c r="I11" s="17">
        <v>92</v>
      </c>
      <c r="J11" s="16">
        <f>I11/150</f>
        <v>0.6133333333333333</v>
      </c>
      <c r="K11" s="18">
        <v>92</v>
      </c>
      <c r="L11" s="16">
        <f>K11/150</f>
        <v>0.6133333333333333</v>
      </c>
      <c r="M11" s="18">
        <v>89</v>
      </c>
      <c r="N11" s="16">
        <f>M11/150</f>
        <v>0.5933333333333334</v>
      </c>
      <c r="O11" s="18">
        <v>89</v>
      </c>
      <c r="P11" s="16">
        <f>O11/150</f>
        <v>0.5933333333333334</v>
      </c>
      <c r="Q11" s="18">
        <v>88</v>
      </c>
      <c r="R11" s="16">
        <f>Q11/150</f>
        <v>0.5866666666666667</v>
      </c>
      <c r="S11" s="47">
        <v>83</v>
      </c>
      <c r="T11" s="16">
        <f>S11/150</f>
        <v>0.5533333333333333</v>
      </c>
      <c r="U11" s="47">
        <v>83</v>
      </c>
      <c r="V11" s="16">
        <f>U11/151</f>
        <v>0.5496688741721855</v>
      </c>
      <c r="W11" s="47">
        <v>84</v>
      </c>
      <c r="X11" s="16">
        <f>W11/150</f>
        <v>0.56</v>
      </c>
      <c r="Y11" s="47">
        <v>83</v>
      </c>
      <c r="Z11" s="16">
        <f>Y11/150</f>
        <v>0.5533333333333333</v>
      </c>
      <c r="AA11" s="47">
        <v>87</v>
      </c>
      <c r="AB11" s="16">
        <f>AA11/150</f>
        <v>0.58</v>
      </c>
      <c r="AC11" s="47">
        <v>82</v>
      </c>
      <c r="AD11" s="16">
        <f>AC11/150</f>
        <v>0.5466666666666666</v>
      </c>
      <c r="AE11" s="19">
        <f>AVERAGE(C11,E11,G11,I11,K11,M11,O11,Q11,S11,U11,W11,Y11,AA11,AC11)</f>
        <v>85.21428571428571</v>
      </c>
      <c r="AF11" s="107">
        <f>AE11/150</f>
        <v>0.5680952380952381</v>
      </c>
    </row>
    <row r="12" ht="27.75" thickBot="1" thickTop="1"/>
    <row r="13" spans="1:32" s="7" customFormat="1" ht="30" customHeight="1" thickTop="1">
      <c r="A13" s="131" t="s">
        <v>17</v>
      </c>
      <c r="B13" s="6"/>
      <c r="C13" s="125">
        <v>1995</v>
      </c>
      <c r="D13" s="126"/>
      <c r="E13" s="125">
        <v>1996</v>
      </c>
      <c r="F13" s="126"/>
      <c r="G13" s="125">
        <v>1997</v>
      </c>
      <c r="H13" s="126"/>
      <c r="I13" s="127">
        <v>1998</v>
      </c>
      <c r="J13" s="128"/>
      <c r="K13" s="121">
        <v>1999</v>
      </c>
      <c r="L13" s="121"/>
      <c r="M13" s="121">
        <v>2000</v>
      </c>
      <c r="N13" s="121"/>
      <c r="O13" s="121">
        <v>2001</v>
      </c>
      <c r="P13" s="121"/>
      <c r="Q13" s="121">
        <v>2002</v>
      </c>
      <c r="R13" s="121"/>
      <c r="S13" s="121">
        <v>2003</v>
      </c>
      <c r="T13" s="121"/>
      <c r="U13" s="121">
        <v>2004</v>
      </c>
      <c r="V13" s="121"/>
      <c r="W13" s="121">
        <v>2005</v>
      </c>
      <c r="X13" s="121"/>
      <c r="Y13" s="121">
        <v>2006</v>
      </c>
      <c r="Z13" s="121"/>
      <c r="AA13" s="121">
        <v>2007</v>
      </c>
      <c r="AB13" s="121"/>
      <c r="AC13" s="121">
        <v>2008</v>
      </c>
      <c r="AD13" s="121"/>
      <c r="AE13" s="121" t="s">
        <v>9</v>
      </c>
      <c r="AF13" s="129"/>
    </row>
    <row r="14" spans="1:32" ht="30" customHeight="1">
      <c r="A14" s="132"/>
      <c r="B14" s="8" t="s">
        <v>13</v>
      </c>
      <c r="C14" s="9">
        <v>22</v>
      </c>
      <c r="D14" s="10">
        <f>C14/150</f>
        <v>0.14666666666666667</v>
      </c>
      <c r="E14" s="9">
        <v>22</v>
      </c>
      <c r="F14" s="10">
        <f>E14/150</f>
        <v>0.14666666666666667</v>
      </c>
      <c r="G14" s="9">
        <v>24</v>
      </c>
      <c r="H14" s="10">
        <f>G14/150</f>
        <v>0.16</v>
      </c>
      <c r="I14" s="11">
        <v>31</v>
      </c>
      <c r="J14" s="10">
        <f>I14/150</f>
        <v>0.20666666666666667</v>
      </c>
      <c r="K14" s="12">
        <v>30</v>
      </c>
      <c r="L14" s="10">
        <f>K14/150</f>
        <v>0.2</v>
      </c>
      <c r="M14" s="12">
        <v>32</v>
      </c>
      <c r="N14" s="10">
        <f>M14/150</f>
        <v>0.21333333333333335</v>
      </c>
      <c r="O14" s="12">
        <v>31</v>
      </c>
      <c r="P14" s="10">
        <f>O14/150</f>
        <v>0.20666666666666667</v>
      </c>
      <c r="Q14" s="12">
        <v>31</v>
      </c>
      <c r="R14" s="10">
        <f>Q14/150</f>
        <v>0.20666666666666667</v>
      </c>
      <c r="S14" s="46">
        <v>26</v>
      </c>
      <c r="T14" s="10">
        <f>S14/150</f>
        <v>0.17333333333333334</v>
      </c>
      <c r="U14" s="46">
        <v>25</v>
      </c>
      <c r="V14" s="10">
        <f>U14/151</f>
        <v>0.16556291390728478</v>
      </c>
      <c r="W14" s="46">
        <v>28</v>
      </c>
      <c r="X14" s="10">
        <f>W14/150</f>
        <v>0.18666666666666668</v>
      </c>
      <c r="Y14" s="46">
        <v>26</v>
      </c>
      <c r="Z14" s="10">
        <f>Y14/150</f>
        <v>0.17333333333333334</v>
      </c>
      <c r="AA14" s="46">
        <v>27</v>
      </c>
      <c r="AB14" s="10">
        <f>AA14/150</f>
        <v>0.18</v>
      </c>
      <c r="AC14" s="46">
        <v>26</v>
      </c>
      <c r="AD14" s="10">
        <f>AC14/150</f>
        <v>0.17333333333333334</v>
      </c>
      <c r="AE14" s="13">
        <f>AVERAGE(C14,E14,G14,I14,K14,M14,O14,Q14,S14,U14,W14,Y14,AA14,AC14)</f>
        <v>27.214285714285715</v>
      </c>
      <c r="AF14" s="106">
        <f>AE14/150</f>
        <v>0.18142857142857144</v>
      </c>
    </row>
    <row r="15" spans="1:32" ht="30" customHeight="1">
      <c r="A15" s="132"/>
      <c r="B15" s="8" t="s">
        <v>14</v>
      </c>
      <c r="C15" s="9">
        <v>32</v>
      </c>
      <c r="D15" s="10">
        <f>C15/150</f>
        <v>0.21333333333333335</v>
      </c>
      <c r="E15" s="9">
        <v>30</v>
      </c>
      <c r="F15" s="10">
        <f>E15/150</f>
        <v>0.2</v>
      </c>
      <c r="G15" s="9">
        <v>29</v>
      </c>
      <c r="H15" s="10">
        <f>G15/150</f>
        <v>0.19333333333333333</v>
      </c>
      <c r="I15" s="11">
        <v>37</v>
      </c>
      <c r="J15" s="10">
        <f>I15/150</f>
        <v>0.24666666666666667</v>
      </c>
      <c r="K15" s="12">
        <v>36</v>
      </c>
      <c r="L15" s="10">
        <f>K15/150</f>
        <v>0.24</v>
      </c>
      <c r="M15" s="12">
        <v>38</v>
      </c>
      <c r="N15" s="10">
        <f>M15/150</f>
        <v>0.25333333333333335</v>
      </c>
      <c r="O15" s="12">
        <v>37</v>
      </c>
      <c r="P15" s="10">
        <f>O15/150</f>
        <v>0.24666666666666667</v>
      </c>
      <c r="Q15" s="12">
        <v>37</v>
      </c>
      <c r="R15" s="10">
        <f>Q15/150</f>
        <v>0.24666666666666667</v>
      </c>
      <c r="S15" s="46">
        <v>32</v>
      </c>
      <c r="T15" s="10">
        <f>S15/150</f>
        <v>0.21333333333333335</v>
      </c>
      <c r="U15" s="46">
        <v>31</v>
      </c>
      <c r="V15" s="10">
        <f>U15/151</f>
        <v>0.2052980132450331</v>
      </c>
      <c r="W15" s="46">
        <v>34</v>
      </c>
      <c r="X15" s="10">
        <f>W15/150</f>
        <v>0.22666666666666666</v>
      </c>
      <c r="Y15" s="46">
        <v>32</v>
      </c>
      <c r="Z15" s="10">
        <f>Y15/150</f>
        <v>0.21333333333333335</v>
      </c>
      <c r="AA15" s="46">
        <v>33</v>
      </c>
      <c r="AB15" s="10">
        <f>AA15/150</f>
        <v>0.22</v>
      </c>
      <c r="AC15" s="46">
        <v>32</v>
      </c>
      <c r="AD15" s="10">
        <f>AC15/150</f>
        <v>0.21333333333333335</v>
      </c>
      <c r="AE15" s="13">
        <f>AVERAGE(C15,E15,G15,I15,K15,M15,O15,Q15,S15,U15,W15,Y15,AA15,AC15)</f>
        <v>33.57142857142857</v>
      </c>
      <c r="AF15" s="106">
        <f>AE15/150</f>
        <v>0.2238095238095238</v>
      </c>
    </row>
    <row r="16" spans="1:32" ht="30" customHeight="1">
      <c r="A16" s="132"/>
      <c r="B16" s="8" t="s">
        <v>16</v>
      </c>
      <c r="C16" s="9">
        <v>53</v>
      </c>
      <c r="D16" s="10">
        <f>C16/150</f>
        <v>0.35333333333333333</v>
      </c>
      <c r="E16" s="9">
        <v>48</v>
      </c>
      <c r="F16" s="10">
        <f>E16/150</f>
        <v>0.32</v>
      </c>
      <c r="G16" s="9">
        <v>45</v>
      </c>
      <c r="H16" s="10">
        <f>G16/150</f>
        <v>0.3</v>
      </c>
      <c r="I16" s="11">
        <v>62</v>
      </c>
      <c r="J16" s="10">
        <f>I16/150</f>
        <v>0.41333333333333333</v>
      </c>
      <c r="K16" s="12">
        <v>61</v>
      </c>
      <c r="L16" s="10">
        <f>K16/150</f>
        <v>0.4066666666666667</v>
      </c>
      <c r="M16" s="12">
        <v>61</v>
      </c>
      <c r="N16" s="10">
        <f>M16/150</f>
        <v>0.4066666666666667</v>
      </c>
      <c r="O16" s="12">
        <v>61</v>
      </c>
      <c r="P16" s="10">
        <f>O16/150</f>
        <v>0.4066666666666667</v>
      </c>
      <c r="Q16" s="12">
        <v>59</v>
      </c>
      <c r="R16" s="10">
        <f>Q16/150</f>
        <v>0.3933333333333333</v>
      </c>
      <c r="S16" s="46">
        <v>54</v>
      </c>
      <c r="T16" s="10">
        <f>S16/150</f>
        <v>0.36</v>
      </c>
      <c r="U16" s="46">
        <v>55</v>
      </c>
      <c r="V16" s="10">
        <f>U16/151</f>
        <v>0.36423841059602646</v>
      </c>
      <c r="W16" s="46">
        <v>57</v>
      </c>
      <c r="X16" s="10">
        <f>W16/150</f>
        <v>0.38</v>
      </c>
      <c r="Y16" s="46">
        <v>54</v>
      </c>
      <c r="Z16" s="10">
        <f>Y16/150</f>
        <v>0.36</v>
      </c>
      <c r="AA16" s="46">
        <v>56</v>
      </c>
      <c r="AB16" s="10">
        <f>AA16/150</f>
        <v>0.37333333333333335</v>
      </c>
      <c r="AC16" s="46">
        <v>55</v>
      </c>
      <c r="AD16" s="10">
        <f>AC16/150</f>
        <v>0.36666666666666664</v>
      </c>
      <c r="AE16" s="13">
        <f>AVERAGE(C16,E16,G16,I16,K16,M16,O16,Q16,S16,U16,W16,Y16,AA16,AC16)</f>
        <v>55.785714285714285</v>
      </c>
      <c r="AF16" s="106">
        <f>AE16/150</f>
        <v>0.3719047619047619</v>
      </c>
    </row>
    <row r="17" spans="1:32" ht="30" customHeight="1" thickBot="1">
      <c r="A17" s="133"/>
      <c r="B17" s="14" t="s">
        <v>18</v>
      </c>
      <c r="C17" s="15">
        <v>81</v>
      </c>
      <c r="D17" s="16">
        <f>C17/150</f>
        <v>0.54</v>
      </c>
      <c r="E17" s="15">
        <v>81</v>
      </c>
      <c r="F17" s="16">
        <f>E17/150</f>
        <v>0.54</v>
      </c>
      <c r="G17" s="15">
        <v>78</v>
      </c>
      <c r="H17" s="16">
        <f>G17/150</f>
        <v>0.52</v>
      </c>
      <c r="I17" s="17">
        <v>99</v>
      </c>
      <c r="J17" s="16">
        <f>I17/150</f>
        <v>0.66</v>
      </c>
      <c r="K17" s="18">
        <v>95</v>
      </c>
      <c r="L17" s="16">
        <f>K17/150</f>
        <v>0.6333333333333333</v>
      </c>
      <c r="M17" s="18">
        <v>93</v>
      </c>
      <c r="N17" s="16">
        <f>M17/150</f>
        <v>0.62</v>
      </c>
      <c r="O17" s="18">
        <v>93</v>
      </c>
      <c r="P17" s="16">
        <f>O17/150</f>
        <v>0.62</v>
      </c>
      <c r="Q17" s="18">
        <v>89</v>
      </c>
      <c r="R17" s="16">
        <f>Q17/150</f>
        <v>0.5933333333333334</v>
      </c>
      <c r="S17" s="47">
        <v>86</v>
      </c>
      <c r="T17" s="16">
        <f>S17/150</f>
        <v>0.5733333333333334</v>
      </c>
      <c r="U17" s="47">
        <v>89</v>
      </c>
      <c r="V17" s="16">
        <f>U17/151</f>
        <v>0.5894039735099338</v>
      </c>
      <c r="W17" s="47">
        <v>88</v>
      </c>
      <c r="X17" s="16">
        <f>W17/150</f>
        <v>0.5866666666666667</v>
      </c>
      <c r="Y17" s="47">
        <v>87</v>
      </c>
      <c r="Z17" s="16">
        <f>Y17/150</f>
        <v>0.58</v>
      </c>
      <c r="AA17" s="47">
        <v>90</v>
      </c>
      <c r="AB17" s="16">
        <f>AA17/150</f>
        <v>0.6</v>
      </c>
      <c r="AC17" s="47">
        <v>88</v>
      </c>
      <c r="AD17" s="16">
        <f>AC17/150</f>
        <v>0.5866666666666667</v>
      </c>
      <c r="AE17" s="19">
        <f>AVERAGE(C17,E17,G17,I17,K17,M17,O17,Q17,S17,U17,W17,Y17,AA17,AC17)</f>
        <v>88.35714285714286</v>
      </c>
      <c r="AF17" s="107">
        <f>AE17/150</f>
        <v>0.589047619047619</v>
      </c>
    </row>
    <row r="18" ht="27.75" thickBot="1" thickTop="1"/>
    <row r="19" spans="1:32" s="7" customFormat="1" ht="30" customHeight="1" thickTop="1">
      <c r="A19" s="131" t="s">
        <v>19</v>
      </c>
      <c r="B19" s="6"/>
      <c r="C19" s="125">
        <v>1995</v>
      </c>
      <c r="D19" s="126"/>
      <c r="E19" s="125">
        <v>1996</v>
      </c>
      <c r="F19" s="126"/>
      <c r="G19" s="125">
        <v>1997</v>
      </c>
      <c r="H19" s="126"/>
      <c r="I19" s="127">
        <v>1998</v>
      </c>
      <c r="J19" s="128"/>
      <c r="K19" s="121">
        <v>1999</v>
      </c>
      <c r="L19" s="121"/>
      <c r="M19" s="121">
        <v>2000</v>
      </c>
      <c r="N19" s="121"/>
      <c r="O19" s="121">
        <v>2001</v>
      </c>
      <c r="P19" s="121"/>
      <c r="Q19" s="121">
        <v>2002</v>
      </c>
      <c r="R19" s="121"/>
      <c r="S19" s="121">
        <v>2003</v>
      </c>
      <c r="T19" s="121"/>
      <c r="U19" s="121">
        <v>2004</v>
      </c>
      <c r="V19" s="121"/>
      <c r="W19" s="121">
        <v>2005</v>
      </c>
      <c r="X19" s="121"/>
      <c r="Y19" s="121">
        <v>2006</v>
      </c>
      <c r="Z19" s="121"/>
      <c r="AA19" s="121">
        <v>2007</v>
      </c>
      <c r="AB19" s="121"/>
      <c r="AC19" s="121">
        <v>2008</v>
      </c>
      <c r="AD19" s="121"/>
      <c r="AE19" s="121" t="s">
        <v>9</v>
      </c>
      <c r="AF19" s="129"/>
    </row>
    <row r="20" spans="1:32" ht="30" customHeight="1">
      <c r="A20" s="132"/>
      <c r="B20" s="8" t="s">
        <v>14</v>
      </c>
      <c r="C20" s="9">
        <v>20</v>
      </c>
      <c r="D20" s="10">
        <f>C20/150</f>
        <v>0.13333333333333333</v>
      </c>
      <c r="E20" s="9">
        <v>22</v>
      </c>
      <c r="F20" s="10">
        <f>E20/150</f>
        <v>0.14666666666666667</v>
      </c>
      <c r="G20" s="9">
        <v>24</v>
      </c>
      <c r="H20" s="10">
        <f>G20/150</f>
        <v>0.16</v>
      </c>
      <c r="I20" s="11">
        <v>39</v>
      </c>
      <c r="J20" s="10">
        <f>I20/150</f>
        <v>0.26</v>
      </c>
      <c r="K20" s="12">
        <v>38</v>
      </c>
      <c r="L20" s="10">
        <f>K20/150</f>
        <v>0.25333333333333335</v>
      </c>
      <c r="M20" s="12">
        <v>37</v>
      </c>
      <c r="N20" s="10">
        <f>M20/150</f>
        <v>0.24666666666666667</v>
      </c>
      <c r="O20" s="12">
        <v>35</v>
      </c>
      <c r="P20" s="10">
        <f>O20/150</f>
        <v>0.23333333333333334</v>
      </c>
      <c r="Q20" s="12">
        <v>32</v>
      </c>
      <c r="R20" s="10">
        <f>Q20/150</f>
        <v>0.21333333333333335</v>
      </c>
      <c r="S20" s="46">
        <v>33</v>
      </c>
      <c r="T20" s="10">
        <f>S20/150</f>
        <v>0.22</v>
      </c>
      <c r="U20" s="46">
        <v>33</v>
      </c>
      <c r="V20" s="10">
        <f>U20/150</f>
        <v>0.22</v>
      </c>
      <c r="W20" s="46">
        <v>34</v>
      </c>
      <c r="X20" s="10">
        <f>W20/150</f>
        <v>0.22666666666666666</v>
      </c>
      <c r="Y20" s="46">
        <v>33</v>
      </c>
      <c r="Z20" s="10">
        <f>Y20/150</f>
        <v>0.22</v>
      </c>
      <c r="AA20" s="46">
        <v>33</v>
      </c>
      <c r="AB20" s="10">
        <f>AA20/150</f>
        <v>0.22</v>
      </c>
      <c r="AC20" s="46">
        <v>33</v>
      </c>
      <c r="AD20" s="10">
        <f>AC20/150</f>
        <v>0.22</v>
      </c>
      <c r="AE20" s="13">
        <f>AVERAGE(C20,E20,G20,I20,K20,M20,O20,Q20,S20,U20,W20,Y20,AA20,AC20)</f>
        <v>31.857142857142858</v>
      </c>
      <c r="AF20" s="106">
        <f>AE20/150</f>
        <v>0.2123809523809524</v>
      </c>
    </row>
    <row r="21" spans="1:32" ht="30" customHeight="1">
      <c r="A21" s="132"/>
      <c r="B21" s="8" t="s">
        <v>16</v>
      </c>
      <c r="C21" s="9">
        <v>30</v>
      </c>
      <c r="D21" s="10">
        <f>C21/150</f>
        <v>0.2</v>
      </c>
      <c r="E21" s="9">
        <v>30</v>
      </c>
      <c r="F21" s="10">
        <f>E21/150</f>
        <v>0.2</v>
      </c>
      <c r="G21" s="9">
        <v>29</v>
      </c>
      <c r="H21" s="10">
        <f>G21/150</f>
        <v>0.19333333333333333</v>
      </c>
      <c r="I21" s="11">
        <v>45</v>
      </c>
      <c r="J21" s="10">
        <f>I21/150</f>
        <v>0.3</v>
      </c>
      <c r="K21" s="12">
        <v>44</v>
      </c>
      <c r="L21" s="10">
        <f>K21/150</f>
        <v>0.29333333333333333</v>
      </c>
      <c r="M21" s="12">
        <v>43</v>
      </c>
      <c r="N21" s="10">
        <f>M21/150</f>
        <v>0.2866666666666667</v>
      </c>
      <c r="O21" s="12">
        <v>41</v>
      </c>
      <c r="P21" s="10">
        <f>O21/150</f>
        <v>0.2733333333333333</v>
      </c>
      <c r="Q21" s="12">
        <v>38</v>
      </c>
      <c r="R21" s="10">
        <f>Q21/150</f>
        <v>0.25333333333333335</v>
      </c>
      <c r="S21" s="46">
        <v>39</v>
      </c>
      <c r="T21" s="10">
        <f>S21/150</f>
        <v>0.26</v>
      </c>
      <c r="U21" s="46">
        <v>39</v>
      </c>
      <c r="V21" s="10">
        <f>U21/150</f>
        <v>0.26</v>
      </c>
      <c r="W21" s="46">
        <v>40</v>
      </c>
      <c r="X21" s="10">
        <f>W21/150</f>
        <v>0.26666666666666666</v>
      </c>
      <c r="Y21" s="46">
        <v>39</v>
      </c>
      <c r="Z21" s="10">
        <f>Y21/150</f>
        <v>0.26</v>
      </c>
      <c r="AA21" s="46">
        <v>39</v>
      </c>
      <c r="AB21" s="10">
        <f>AA21/150</f>
        <v>0.26</v>
      </c>
      <c r="AC21" s="46">
        <v>39</v>
      </c>
      <c r="AD21" s="10">
        <f>AC21/150</f>
        <v>0.26</v>
      </c>
      <c r="AE21" s="13">
        <f>AVERAGE(C21,E21,G21,I21,K21,M21,O21,Q21,S21,U21,W21,Y21,AA21,AC21)</f>
        <v>38.214285714285715</v>
      </c>
      <c r="AF21" s="106">
        <f>AE21/150</f>
        <v>0.25476190476190474</v>
      </c>
    </row>
    <row r="22" spans="1:32" ht="30" customHeight="1">
      <c r="A22" s="132"/>
      <c r="B22" s="8" t="s">
        <v>18</v>
      </c>
      <c r="C22" s="9">
        <v>51</v>
      </c>
      <c r="D22" s="10">
        <f>C22/150</f>
        <v>0.34</v>
      </c>
      <c r="E22" s="9">
        <v>48</v>
      </c>
      <c r="F22" s="10">
        <f>E22/150</f>
        <v>0.32</v>
      </c>
      <c r="G22" s="9">
        <v>46</v>
      </c>
      <c r="H22" s="10">
        <f>G22/150</f>
        <v>0.30666666666666664</v>
      </c>
      <c r="I22" s="11">
        <v>72</v>
      </c>
      <c r="J22" s="10">
        <f>I22/150</f>
        <v>0.48</v>
      </c>
      <c r="K22" s="12">
        <v>70</v>
      </c>
      <c r="L22" s="10">
        <f>K22/150</f>
        <v>0.4666666666666667</v>
      </c>
      <c r="M22" s="12">
        <v>68</v>
      </c>
      <c r="N22" s="10">
        <f>M22/150</f>
        <v>0.4533333333333333</v>
      </c>
      <c r="O22" s="12">
        <v>66</v>
      </c>
      <c r="P22" s="10">
        <f>O22/150</f>
        <v>0.44</v>
      </c>
      <c r="Q22" s="12">
        <v>58</v>
      </c>
      <c r="R22" s="10">
        <f>Q22/150</f>
        <v>0.38666666666666666</v>
      </c>
      <c r="S22" s="46">
        <v>60</v>
      </c>
      <c r="T22" s="10">
        <f>S22/150</f>
        <v>0.4</v>
      </c>
      <c r="U22" s="46">
        <v>63</v>
      </c>
      <c r="V22" s="10">
        <f>U22/150</f>
        <v>0.42</v>
      </c>
      <c r="W22" s="46">
        <v>61</v>
      </c>
      <c r="X22" s="10">
        <f>W22/150</f>
        <v>0.4066666666666667</v>
      </c>
      <c r="Y22" s="46">
        <v>61</v>
      </c>
      <c r="Z22" s="10">
        <f>Y22/150</f>
        <v>0.4066666666666667</v>
      </c>
      <c r="AA22" s="46">
        <v>62</v>
      </c>
      <c r="AB22" s="10">
        <f>AA22/150</f>
        <v>0.41333333333333333</v>
      </c>
      <c r="AC22" s="46">
        <v>62</v>
      </c>
      <c r="AD22" s="10">
        <f>AC22/150</f>
        <v>0.41333333333333333</v>
      </c>
      <c r="AE22" s="13">
        <f>AVERAGE(C22,E22,G22,I22,K22,M22,O22,Q22,S22,U22,W22,Y22,AA22,AC22)</f>
        <v>60.57142857142857</v>
      </c>
      <c r="AF22" s="106">
        <f>AE22/150</f>
        <v>0.4038095238095238</v>
      </c>
    </row>
    <row r="23" spans="1:32" ht="30" customHeight="1" thickBot="1">
      <c r="A23" s="133"/>
      <c r="B23" s="14" t="s">
        <v>20</v>
      </c>
      <c r="C23" s="15">
        <v>81</v>
      </c>
      <c r="D23" s="16">
        <f>C23/150</f>
        <v>0.54</v>
      </c>
      <c r="E23" s="15">
        <v>81</v>
      </c>
      <c r="F23" s="16">
        <f>E23/150</f>
        <v>0.54</v>
      </c>
      <c r="G23" s="15">
        <v>79</v>
      </c>
      <c r="H23" s="16">
        <f>G23/150</f>
        <v>0.5266666666666666</v>
      </c>
      <c r="I23" s="17">
        <v>109</v>
      </c>
      <c r="J23" s="16">
        <f>I23/150</f>
        <v>0.7266666666666667</v>
      </c>
      <c r="K23" s="18">
        <v>108</v>
      </c>
      <c r="L23" s="16">
        <f>K23/150</f>
        <v>0.72</v>
      </c>
      <c r="M23" s="18">
        <v>110</v>
      </c>
      <c r="N23" s="16">
        <f>M23/150</f>
        <v>0.7333333333333333</v>
      </c>
      <c r="O23" s="18">
        <v>107</v>
      </c>
      <c r="P23" s="16">
        <f>O23/150</f>
        <v>0.7133333333333334</v>
      </c>
      <c r="Q23" s="18">
        <v>94</v>
      </c>
      <c r="R23" s="16">
        <f>Q23/150</f>
        <v>0.6266666666666667</v>
      </c>
      <c r="S23" s="47">
        <v>97</v>
      </c>
      <c r="T23" s="16">
        <f>S23/150</f>
        <v>0.6466666666666666</v>
      </c>
      <c r="U23" s="47">
        <v>101</v>
      </c>
      <c r="V23" s="16">
        <f>U23/150</f>
        <v>0.6733333333333333</v>
      </c>
      <c r="W23" s="47">
        <v>98</v>
      </c>
      <c r="X23" s="16">
        <f>W23/150</f>
        <v>0.6533333333333333</v>
      </c>
      <c r="Y23" s="47">
        <v>99</v>
      </c>
      <c r="Z23" s="16">
        <f>Y23/150</f>
        <v>0.66</v>
      </c>
      <c r="AA23" s="47">
        <v>0</v>
      </c>
      <c r="AB23" s="16">
        <f>AA23/150</f>
        <v>0</v>
      </c>
      <c r="AC23" s="47">
        <v>100</v>
      </c>
      <c r="AD23" s="16">
        <f>AC23/150</f>
        <v>0.6666666666666666</v>
      </c>
      <c r="AE23" s="19">
        <f>AVERAGE(C23,E23,G23,I23,K23,M23,O23,Q23,S23,U23,W23,Y23,AA23,AC23)</f>
        <v>90.28571428571429</v>
      </c>
      <c r="AF23" s="107">
        <f>AE23/150</f>
        <v>0.6019047619047619</v>
      </c>
    </row>
    <row r="24" ht="16.5" customHeight="1" thickBot="1" thickTop="1"/>
    <row r="25" spans="1:28" s="7" customFormat="1" ht="16.5" customHeight="1" thickTop="1">
      <c r="A25" s="122" t="s">
        <v>21</v>
      </c>
      <c r="B25" s="24"/>
      <c r="C25" s="121">
        <v>1995</v>
      </c>
      <c r="D25" s="121"/>
      <c r="E25" s="121">
        <v>1996</v>
      </c>
      <c r="F25" s="121"/>
      <c r="G25" s="121">
        <v>1997</v>
      </c>
      <c r="H25" s="121"/>
      <c r="I25" s="130">
        <v>1998</v>
      </c>
      <c r="J25" s="130"/>
      <c r="K25" s="121">
        <v>1999</v>
      </c>
      <c r="L25" s="121"/>
      <c r="M25" s="121">
        <v>2000</v>
      </c>
      <c r="N25" s="121"/>
      <c r="O25" s="121">
        <v>2001</v>
      </c>
      <c r="P25" s="121"/>
      <c r="Q25" s="121">
        <v>2002</v>
      </c>
      <c r="R25" s="121"/>
      <c r="S25" s="121">
        <v>2003</v>
      </c>
      <c r="T25" s="121"/>
      <c r="U25" s="121">
        <v>2004</v>
      </c>
      <c r="V25" s="121"/>
      <c r="W25" s="121">
        <v>2005</v>
      </c>
      <c r="X25" s="121"/>
      <c r="Y25" s="121">
        <v>2006</v>
      </c>
      <c r="Z25" s="129"/>
      <c r="AA25" s="25"/>
      <c r="AB25" s="25"/>
    </row>
    <row r="26" spans="1:28" ht="16.5" customHeight="1">
      <c r="A26" s="123"/>
      <c r="B26" s="26" t="s">
        <v>22</v>
      </c>
      <c r="C26" s="27">
        <v>30</v>
      </c>
      <c r="D26" s="28"/>
      <c r="E26" s="27"/>
      <c r="F26" s="28"/>
      <c r="G26" s="27"/>
      <c r="H26" s="2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9"/>
      <c r="AA26" s="30"/>
      <c r="AB26" s="30"/>
    </row>
    <row r="27" spans="1:28" ht="16.5" customHeight="1">
      <c r="A27" s="123"/>
      <c r="B27" s="26" t="s">
        <v>23</v>
      </c>
      <c r="C27" s="27">
        <v>50</v>
      </c>
      <c r="D27" s="28"/>
      <c r="E27" s="27"/>
      <c r="F27" s="28"/>
      <c r="G27" s="27"/>
      <c r="H27" s="2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9"/>
      <c r="AA27" s="30"/>
      <c r="AB27" s="30"/>
    </row>
    <row r="28" spans="1:28" ht="15" thickBot="1">
      <c r="A28" s="124"/>
      <c r="B28" s="31" t="s">
        <v>21</v>
      </c>
      <c r="C28" s="32"/>
      <c r="D28" s="33"/>
      <c r="E28" s="32">
        <v>28</v>
      </c>
      <c r="F28" s="33"/>
      <c r="G28" s="32">
        <v>22</v>
      </c>
      <c r="H28" s="33"/>
      <c r="I28" s="18">
        <v>22</v>
      </c>
      <c r="J28" s="18"/>
      <c r="K28" s="18">
        <v>24</v>
      </c>
      <c r="L28" s="16"/>
      <c r="M28" s="18">
        <v>24</v>
      </c>
      <c r="N28" s="18"/>
      <c r="O28" s="18">
        <v>22</v>
      </c>
      <c r="P28" s="18"/>
      <c r="Q28" s="18">
        <v>23</v>
      </c>
      <c r="R28" s="18"/>
      <c r="S28" s="18"/>
      <c r="T28" s="18"/>
      <c r="U28" s="18"/>
      <c r="V28" s="18"/>
      <c r="W28" s="18"/>
      <c r="X28" s="18"/>
      <c r="Y28" s="18"/>
      <c r="Z28" s="34"/>
      <c r="AA28" s="30"/>
      <c r="AB28" s="30"/>
    </row>
    <row r="29" ht="27" thickTop="1"/>
  </sheetData>
  <mergeCells count="77">
    <mergeCell ref="M1:N1"/>
    <mergeCell ref="AE13:AF13"/>
    <mergeCell ref="Y19:Z19"/>
    <mergeCell ref="AE19:AF19"/>
    <mergeCell ref="Q13:R13"/>
    <mergeCell ref="Q19:R19"/>
    <mergeCell ref="W1:X1"/>
    <mergeCell ref="W7:X7"/>
    <mergeCell ref="Y1:Z1"/>
    <mergeCell ref="Y7:Z7"/>
    <mergeCell ref="Y13:Z13"/>
    <mergeCell ref="O1:P1"/>
    <mergeCell ref="O7:P7"/>
    <mergeCell ref="Q1:R1"/>
    <mergeCell ref="Q7:R7"/>
    <mergeCell ref="O13:P13"/>
    <mergeCell ref="W13:X13"/>
    <mergeCell ref="S1:T1"/>
    <mergeCell ref="U1:V1"/>
    <mergeCell ref="S7:T7"/>
    <mergeCell ref="A7:A11"/>
    <mergeCell ref="A1:A5"/>
    <mergeCell ref="A13:A17"/>
    <mergeCell ref="AE1:AF1"/>
    <mergeCell ref="I7:J7"/>
    <mergeCell ref="K7:L7"/>
    <mergeCell ref="M7:N7"/>
    <mergeCell ref="AE7:AF7"/>
    <mergeCell ref="I1:J1"/>
    <mergeCell ref="K1:L1"/>
    <mergeCell ref="A19:A23"/>
    <mergeCell ref="I19:J19"/>
    <mergeCell ref="K19:L19"/>
    <mergeCell ref="M19:N19"/>
    <mergeCell ref="E19:F19"/>
    <mergeCell ref="C19:D19"/>
    <mergeCell ref="K13:L13"/>
    <mergeCell ref="M13:N13"/>
    <mergeCell ref="O19:P19"/>
    <mergeCell ref="W19:X19"/>
    <mergeCell ref="W25:X25"/>
    <mergeCell ref="Y25:Z25"/>
    <mergeCell ref="G19:H19"/>
    <mergeCell ref="S25:T25"/>
    <mergeCell ref="U25:V25"/>
    <mergeCell ref="I25:J25"/>
    <mergeCell ref="K25:L25"/>
    <mergeCell ref="M25:N25"/>
    <mergeCell ref="O25:P25"/>
    <mergeCell ref="C1:D1"/>
    <mergeCell ref="E1:F1"/>
    <mergeCell ref="G1:H1"/>
    <mergeCell ref="C25:D25"/>
    <mergeCell ref="E25:F25"/>
    <mergeCell ref="G25:H25"/>
    <mergeCell ref="C13:D13"/>
    <mergeCell ref="E13:F13"/>
    <mergeCell ref="G13:H13"/>
    <mergeCell ref="C7:D7"/>
    <mergeCell ref="A25:A28"/>
    <mergeCell ref="U7:V7"/>
    <mergeCell ref="S13:T13"/>
    <mergeCell ref="U13:V13"/>
    <mergeCell ref="S19:T19"/>
    <mergeCell ref="U19:V19"/>
    <mergeCell ref="E7:F7"/>
    <mergeCell ref="G7:H7"/>
    <mergeCell ref="Q25:R25"/>
    <mergeCell ref="I13:J13"/>
    <mergeCell ref="AA1:AB1"/>
    <mergeCell ref="AA7:AB7"/>
    <mergeCell ref="AA13:AB13"/>
    <mergeCell ref="AA19:AB19"/>
    <mergeCell ref="AC1:AD1"/>
    <mergeCell ref="AC7:AD7"/>
    <mergeCell ref="AC13:AD13"/>
    <mergeCell ref="AC19:AD19"/>
  </mergeCells>
  <printOptions horizontalCentered="1" verticalCentered="1"/>
  <pageMargins left="0.21" right="0.2" top="0.7874015748031497" bottom="0.38" header="0.28" footer="0.3937007874015748"/>
  <pageSetup horizontalDpi="300" verticalDpi="300" orientation="portrait" paperSize="9" r:id="rId1"/>
  <headerFooter alignWithMargins="0">
    <oddHeader>&amp;C&amp;"Arial,Bold"&amp;28&amp;UKey Stage 3 SATs Boundaries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BA43"/>
  <sheetViews>
    <sheetView tabSelected="1" zoomScale="75" zoomScaleNormal="75" workbookViewId="0" topLeftCell="AA1">
      <selection activeCell="AB8" sqref="AB8"/>
    </sheetView>
  </sheetViews>
  <sheetFormatPr defaultColWidth="9.140625" defaultRowHeight="12.75"/>
  <cols>
    <col min="1" max="1" width="5.421875" style="0" customWidth="1"/>
    <col min="2" max="2" width="28.57421875" style="0" customWidth="1"/>
    <col min="4" max="4" width="11.140625" style="1" customWidth="1"/>
    <col min="5" max="9" width="7.57421875" style="1" customWidth="1"/>
    <col min="10" max="10" width="10.140625" style="1" customWidth="1"/>
    <col min="11" max="11" width="8.140625" style="0" customWidth="1"/>
    <col min="14" max="14" width="8.7109375" style="0" customWidth="1"/>
    <col min="27" max="27" width="5.28125" style="0" customWidth="1"/>
    <col min="28" max="28" width="25.57421875" style="0" customWidth="1"/>
    <col min="29" max="29" width="7.140625" style="0" customWidth="1"/>
    <col min="30" max="30" width="10.7109375" style="0" customWidth="1"/>
    <col min="31" max="35" width="7.57421875" style="0" customWidth="1"/>
    <col min="36" max="36" width="11.8515625" style="0" customWidth="1"/>
    <col min="42" max="42" width="9.140625" style="1" customWidth="1"/>
    <col min="43" max="43" width="8.140625" style="1" customWidth="1"/>
    <col min="44" max="44" width="8.7109375" style="0" customWidth="1"/>
    <col min="45" max="45" width="9.8515625" style="1" customWidth="1"/>
    <col min="46" max="46" width="10.8515625" style="0" customWidth="1"/>
  </cols>
  <sheetData>
    <row r="1" spans="1:53" s="5" customFormat="1" ht="44.25" customHeight="1" thickBot="1">
      <c r="A1" s="73"/>
      <c r="B1" s="73"/>
      <c r="C1" s="73"/>
      <c r="D1" s="74"/>
      <c r="E1" s="73">
        <v>2006</v>
      </c>
      <c r="F1" s="73" t="s">
        <v>67</v>
      </c>
      <c r="G1" s="73"/>
      <c r="H1" s="135" t="s">
        <v>30</v>
      </c>
      <c r="I1" s="135"/>
      <c r="J1" s="100">
        <v>0.2516129032258066</v>
      </c>
      <c r="K1" s="73"/>
      <c r="L1" s="73"/>
      <c r="M1" s="73"/>
      <c r="N1" s="73"/>
      <c r="O1" s="73"/>
      <c r="P1" s="73"/>
      <c r="Y1" s="37"/>
      <c r="Z1" s="37"/>
      <c r="AA1" s="37"/>
      <c r="AB1" s="145" t="s">
        <v>34</v>
      </c>
      <c r="AC1" s="145"/>
      <c r="AD1" s="145"/>
      <c r="AE1" s="145"/>
      <c r="AF1" s="145"/>
      <c r="AG1" s="146"/>
      <c r="AH1" s="143" t="s">
        <v>30</v>
      </c>
      <c r="AI1" s="144"/>
      <c r="AJ1" s="97">
        <f>SUM(AJ3:AJ38)/AS39</f>
        <v>0.2516129032258066</v>
      </c>
      <c r="AK1" s="37" t="s">
        <v>25</v>
      </c>
      <c r="AL1" s="35">
        <v>2006</v>
      </c>
      <c r="AM1" s="36" t="s">
        <v>67</v>
      </c>
      <c r="AN1" s="98"/>
      <c r="AO1" s="98"/>
      <c r="AP1" s="99"/>
      <c r="AQ1" s="37"/>
      <c r="AR1" s="37"/>
      <c r="AS1" s="37"/>
      <c r="AT1" s="136" t="s">
        <v>33</v>
      </c>
      <c r="AU1" s="136"/>
      <c r="AV1" s="136"/>
      <c r="AW1" s="37"/>
      <c r="AX1" s="37"/>
      <c r="AY1" s="37"/>
      <c r="AZ1" s="37"/>
      <c r="BA1" s="37"/>
    </row>
    <row r="2" spans="1:53" ht="54" customHeight="1" thickBot="1">
      <c r="A2" s="73"/>
      <c r="B2" s="73" t="s">
        <v>0</v>
      </c>
      <c r="C2" s="73" t="s">
        <v>0</v>
      </c>
      <c r="D2" s="74" t="s">
        <v>24</v>
      </c>
      <c r="E2" s="73" t="s">
        <v>2</v>
      </c>
      <c r="F2" s="73" t="s">
        <v>3</v>
      </c>
      <c r="G2" s="73" t="s">
        <v>1</v>
      </c>
      <c r="H2" s="73" t="s">
        <v>4</v>
      </c>
      <c r="I2" s="73" t="s">
        <v>5</v>
      </c>
      <c r="J2" s="73" t="s">
        <v>26</v>
      </c>
      <c r="K2" s="81"/>
      <c r="L2" s="82"/>
      <c r="M2" s="82"/>
      <c r="N2" s="82"/>
      <c r="O2" s="73"/>
      <c r="P2" s="2"/>
      <c r="Y2" s="40"/>
      <c r="Z2" s="40"/>
      <c r="AA2" s="37"/>
      <c r="AB2" s="61" t="s">
        <v>0</v>
      </c>
      <c r="AC2" s="62" t="s">
        <v>0</v>
      </c>
      <c r="AD2" s="52" t="s">
        <v>24</v>
      </c>
      <c r="AE2" s="118" t="s">
        <v>2</v>
      </c>
      <c r="AF2" s="119" t="s">
        <v>3</v>
      </c>
      <c r="AG2" s="119" t="s">
        <v>1</v>
      </c>
      <c r="AH2" s="91" t="s">
        <v>4</v>
      </c>
      <c r="AI2" s="92" t="s">
        <v>5</v>
      </c>
      <c r="AJ2" s="63" t="s">
        <v>26</v>
      </c>
      <c r="AK2" s="39">
        <f>AK39/AQ39</f>
        <v>4.516129032258065</v>
      </c>
      <c r="AL2" s="45" t="s">
        <v>5</v>
      </c>
      <c r="AM2" s="45" t="s">
        <v>7</v>
      </c>
      <c r="AN2" s="38"/>
      <c r="AO2" s="38"/>
      <c r="AP2" s="37" t="s">
        <v>29</v>
      </c>
      <c r="AQ2" s="37" t="s">
        <v>8</v>
      </c>
      <c r="AR2" s="37" t="s">
        <v>6</v>
      </c>
      <c r="AS2" s="42"/>
      <c r="AT2" s="37" t="s">
        <v>32</v>
      </c>
      <c r="AU2" s="66">
        <f>AU39</f>
        <v>0.5665064579103719</v>
      </c>
      <c r="AV2" s="62" t="s">
        <v>31</v>
      </c>
      <c r="AW2" s="40"/>
      <c r="AX2" s="40"/>
      <c r="AY2" s="40"/>
      <c r="AZ2" s="40"/>
      <c r="BA2" s="40"/>
    </row>
    <row r="3" spans="1:53" ht="15">
      <c r="A3" s="75">
        <v>1</v>
      </c>
      <c r="B3" s="2" t="s">
        <v>36</v>
      </c>
      <c r="C3" s="75"/>
      <c r="D3" s="79">
        <v>6.6</v>
      </c>
      <c r="E3" s="77">
        <v>40</v>
      </c>
      <c r="F3" s="77">
        <v>31</v>
      </c>
      <c r="G3" s="77">
        <v>26</v>
      </c>
      <c r="H3" s="77">
        <v>97</v>
      </c>
      <c r="I3" s="83">
        <v>7</v>
      </c>
      <c r="J3" s="83">
        <v>0.4</v>
      </c>
      <c r="K3" s="3"/>
      <c r="L3" s="84"/>
      <c r="M3" s="85"/>
      <c r="N3" s="84"/>
      <c r="O3" s="86"/>
      <c r="P3" s="2"/>
      <c r="Y3" s="40"/>
      <c r="Z3" s="40"/>
      <c r="AA3" s="41">
        <v>1</v>
      </c>
      <c r="AB3" s="110"/>
      <c r="AC3" s="60"/>
      <c r="AD3" s="111">
        <v>6.6</v>
      </c>
      <c r="AE3" s="93">
        <v>40</v>
      </c>
      <c r="AF3" s="48">
        <v>31</v>
      </c>
      <c r="AG3" s="103">
        <v>26</v>
      </c>
      <c r="AH3" s="101">
        <f aca="true" t="shared" si="0" ref="AH3:AH33">AE3+AG3+AF3</f>
        <v>97</v>
      </c>
      <c r="AI3" s="94">
        <f>IF(AR3="X","X",INT(AR3*5)/5)</f>
        <v>7</v>
      </c>
      <c r="AJ3" s="87">
        <f aca="true" t="shared" si="1" ref="AJ3:AJ34">IF(AR3="X","X",AI3-AD3)</f>
        <v>0.40000000000000036</v>
      </c>
      <c r="AK3" s="42">
        <f>IF(OR(AE3=0,AF3=0),"",AE3-AF3)</f>
        <v>9</v>
      </c>
      <c r="AL3" s="71">
        <v>4</v>
      </c>
      <c r="AM3" s="46">
        <v>26</v>
      </c>
      <c r="AN3" s="38"/>
      <c r="AO3" s="38"/>
      <c r="AP3" s="71">
        <v>2</v>
      </c>
      <c r="AQ3" s="70">
        <f aca="true" t="shared" si="2" ref="AQ3:AQ34">IF(AK3="",0,1)</f>
        <v>1</v>
      </c>
      <c r="AR3" s="43">
        <f aca="true" t="shared" si="3" ref="AR3:AR33">IF(OR(AE3="",AG3="",AF3=""),"X",IF(AH3&gt;(AM$6-1),AL$6+(AH3-AM$6)/(160-AM$6),IF(AH3&gt;(AM$5-1),AL$5+(AH3-AM$5)/(AM$6-AM$5),IF(AH3&gt;(AM$4-1),AL$4+(AH3-AM$4)/(AM$5-AM$4),AL$3))))</f>
        <v>7.136986301369863</v>
      </c>
      <c r="AS3" s="42">
        <f>IF(AI3="X",0,1)</f>
        <v>1</v>
      </c>
      <c r="AT3" s="67">
        <f aca="true" t="shared" si="4" ref="AT3:AT33">(AE3+AG3)*AU$2</f>
        <v>37.389426222084545</v>
      </c>
      <c r="AU3" s="43">
        <f aca="true" t="shared" si="5" ref="AU3:AU33">IF(AI3="X","X",AF3/(AE3+AG3))</f>
        <v>0.4696969696969697</v>
      </c>
      <c r="AV3" s="40"/>
      <c r="AW3" s="40"/>
      <c r="AX3" s="40"/>
      <c r="AY3" s="40"/>
      <c r="AZ3" s="40"/>
      <c r="BA3" s="40"/>
    </row>
    <row r="4" spans="1:53" ht="15">
      <c r="A4" s="75">
        <f aca="true" t="shared" si="6" ref="A4:A38">A3+1</f>
        <v>2</v>
      </c>
      <c r="B4" s="2" t="s">
        <v>37</v>
      </c>
      <c r="C4" s="75"/>
      <c r="D4" s="120">
        <v>7.2</v>
      </c>
      <c r="E4" s="77">
        <v>46</v>
      </c>
      <c r="F4" s="77">
        <v>33</v>
      </c>
      <c r="G4" s="77">
        <v>24</v>
      </c>
      <c r="H4" s="77">
        <v>103</v>
      </c>
      <c r="I4" s="83">
        <v>7.2</v>
      </c>
      <c r="J4" s="83">
        <v>0</v>
      </c>
      <c r="K4" s="3"/>
      <c r="L4" s="84"/>
      <c r="M4" s="85"/>
      <c r="N4" s="84"/>
      <c r="O4" s="86"/>
      <c r="P4" s="2"/>
      <c r="Y4" s="40"/>
      <c r="Z4" s="40"/>
      <c r="AA4" s="41">
        <f aca="true" t="shared" si="7" ref="AA4:AA38">AA3+1</f>
        <v>2</v>
      </c>
      <c r="AB4" s="110"/>
      <c r="AC4" s="54"/>
      <c r="AD4" s="112">
        <v>7.2</v>
      </c>
      <c r="AE4" s="95">
        <v>46</v>
      </c>
      <c r="AF4" s="49">
        <v>33</v>
      </c>
      <c r="AG4" s="104">
        <v>24</v>
      </c>
      <c r="AH4" s="102">
        <f t="shared" si="0"/>
        <v>103</v>
      </c>
      <c r="AI4" s="90">
        <f aca="true" t="shared" si="8" ref="AI4:AI38">IF(AR4="X","X",INT(AR4*5)/5)</f>
        <v>7.2</v>
      </c>
      <c r="AJ4" s="88">
        <f t="shared" si="1"/>
        <v>0</v>
      </c>
      <c r="AK4" s="42">
        <f aca="true" t="shared" si="9" ref="AK4:AK33">IF(OR(AE4=0,AF4=0),"",AE4-AF4)</f>
        <v>13</v>
      </c>
      <c r="AL4" s="71">
        <v>5</v>
      </c>
      <c r="AM4" s="46">
        <v>32</v>
      </c>
      <c r="AN4" s="38"/>
      <c r="AO4" s="38"/>
      <c r="AP4" s="71">
        <v>3</v>
      </c>
      <c r="AQ4" s="70">
        <f t="shared" si="2"/>
        <v>1</v>
      </c>
      <c r="AR4" s="43">
        <f t="shared" si="3"/>
        <v>7.219178082191781</v>
      </c>
      <c r="AS4" s="42">
        <f aca="true" t="shared" si="10" ref="AS4:AS38">IF(AI4="X",0,1)</f>
        <v>1</v>
      </c>
      <c r="AT4" s="68">
        <f t="shared" si="4"/>
        <v>39.65545205372603</v>
      </c>
      <c r="AU4" s="43">
        <f t="shared" si="5"/>
        <v>0.4714285714285714</v>
      </c>
      <c r="AV4" s="40"/>
      <c r="AW4" s="40"/>
      <c r="AX4" s="40"/>
      <c r="AY4" s="40"/>
      <c r="AZ4" s="40"/>
      <c r="BA4" s="40"/>
    </row>
    <row r="5" spans="1:53" ht="15">
      <c r="A5" s="75">
        <f t="shared" si="6"/>
        <v>3</v>
      </c>
      <c r="B5" s="2" t="s">
        <v>38</v>
      </c>
      <c r="C5" s="75"/>
      <c r="D5" s="120">
        <v>6.8</v>
      </c>
      <c r="E5" s="77">
        <v>34</v>
      </c>
      <c r="F5" s="77">
        <v>35</v>
      </c>
      <c r="G5" s="77">
        <v>25</v>
      </c>
      <c r="H5" s="77">
        <v>94</v>
      </c>
      <c r="I5" s="83">
        <v>7</v>
      </c>
      <c r="J5" s="83">
        <v>0.2</v>
      </c>
      <c r="K5" s="3"/>
      <c r="L5" s="84"/>
      <c r="M5" s="85"/>
      <c r="N5" s="84"/>
      <c r="O5" s="86"/>
      <c r="P5" s="2"/>
      <c r="Y5" s="40"/>
      <c r="Z5" s="40"/>
      <c r="AA5" s="41">
        <f t="shared" si="7"/>
        <v>3</v>
      </c>
      <c r="AB5" s="110"/>
      <c r="AC5" s="54"/>
      <c r="AD5" s="112">
        <v>6.8</v>
      </c>
      <c r="AE5" s="95">
        <v>34</v>
      </c>
      <c r="AF5" s="49">
        <v>35</v>
      </c>
      <c r="AG5" s="104">
        <v>25</v>
      </c>
      <c r="AH5" s="102">
        <f t="shared" si="0"/>
        <v>94</v>
      </c>
      <c r="AI5" s="90">
        <f t="shared" si="8"/>
        <v>7</v>
      </c>
      <c r="AJ5" s="88">
        <f t="shared" si="1"/>
        <v>0.20000000000000018</v>
      </c>
      <c r="AK5" s="42">
        <f t="shared" si="9"/>
        <v>-1</v>
      </c>
      <c r="AL5" s="71">
        <v>6</v>
      </c>
      <c r="AM5" s="46">
        <v>54</v>
      </c>
      <c r="AN5" s="38"/>
      <c r="AO5" s="38"/>
      <c r="AP5" s="71">
        <v>4</v>
      </c>
      <c r="AQ5" s="70">
        <f t="shared" si="2"/>
        <v>1</v>
      </c>
      <c r="AR5" s="43">
        <f t="shared" si="3"/>
        <v>7.095890410958904</v>
      </c>
      <c r="AS5" s="42">
        <f t="shared" si="10"/>
        <v>1</v>
      </c>
      <c r="AT5" s="68">
        <f t="shared" si="4"/>
        <v>33.423881016711945</v>
      </c>
      <c r="AU5" s="43">
        <f t="shared" si="5"/>
        <v>0.5932203389830508</v>
      </c>
      <c r="AV5" s="40"/>
      <c r="AW5" s="40"/>
      <c r="AX5" s="40"/>
      <c r="AY5" s="40"/>
      <c r="AZ5" s="40"/>
      <c r="BA5" s="40"/>
    </row>
    <row r="6" spans="1:53" ht="15.75" thickBot="1">
      <c r="A6" s="75">
        <f t="shared" si="6"/>
        <v>4</v>
      </c>
      <c r="B6" s="2" t="s">
        <v>39</v>
      </c>
      <c r="C6" s="75"/>
      <c r="D6" s="120">
        <v>7.2</v>
      </c>
      <c r="E6" s="77">
        <v>49</v>
      </c>
      <c r="F6" s="77">
        <v>42</v>
      </c>
      <c r="G6" s="77">
        <v>26</v>
      </c>
      <c r="H6" s="77">
        <v>117</v>
      </c>
      <c r="I6" s="83">
        <v>7.4</v>
      </c>
      <c r="J6" s="83">
        <v>0.2</v>
      </c>
      <c r="K6" s="3"/>
      <c r="L6" s="84"/>
      <c r="M6" s="85"/>
      <c r="N6" s="84"/>
      <c r="O6" s="86"/>
      <c r="P6" s="2"/>
      <c r="Y6" s="40"/>
      <c r="Z6" s="40"/>
      <c r="AA6" s="41">
        <f t="shared" si="7"/>
        <v>4</v>
      </c>
      <c r="AB6" s="110"/>
      <c r="AC6" s="54"/>
      <c r="AD6" s="112">
        <v>7.2</v>
      </c>
      <c r="AE6" s="95">
        <v>49</v>
      </c>
      <c r="AF6" s="49">
        <v>42</v>
      </c>
      <c r="AG6" s="104">
        <v>26</v>
      </c>
      <c r="AH6" s="102">
        <f t="shared" si="0"/>
        <v>117</v>
      </c>
      <c r="AI6" s="90">
        <f t="shared" si="8"/>
        <v>7.4</v>
      </c>
      <c r="AJ6" s="88">
        <f t="shared" si="1"/>
        <v>0.20000000000000018</v>
      </c>
      <c r="AK6" s="42">
        <f t="shared" si="9"/>
        <v>7</v>
      </c>
      <c r="AL6" s="71">
        <v>7</v>
      </c>
      <c r="AM6" s="47">
        <v>87</v>
      </c>
      <c r="AN6" s="38"/>
      <c r="AO6" s="38"/>
      <c r="AP6" s="71">
        <v>5</v>
      </c>
      <c r="AQ6" s="70">
        <f t="shared" si="2"/>
        <v>1</v>
      </c>
      <c r="AR6" s="43">
        <f t="shared" si="3"/>
        <v>7.410958904109589</v>
      </c>
      <c r="AS6" s="42">
        <f t="shared" si="10"/>
        <v>1</v>
      </c>
      <c r="AT6" s="68">
        <f t="shared" si="4"/>
        <v>42.487984343277894</v>
      </c>
      <c r="AU6" s="43">
        <f t="shared" si="5"/>
        <v>0.56</v>
      </c>
      <c r="AV6" s="40"/>
      <c r="AW6" s="40"/>
      <c r="AX6" s="40"/>
      <c r="AY6" s="40"/>
      <c r="AZ6" s="40"/>
      <c r="BA6" s="40"/>
    </row>
    <row r="7" spans="1:53" ht="15.75" thickTop="1">
      <c r="A7" s="75">
        <f t="shared" si="6"/>
        <v>5</v>
      </c>
      <c r="B7" s="2" t="s">
        <v>40</v>
      </c>
      <c r="C7" s="75"/>
      <c r="D7" s="120">
        <v>7</v>
      </c>
      <c r="E7" s="77">
        <v>47</v>
      </c>
      <c r="F7" s="77">
        <v>35</v>
      </c>
      <c r="G7" s="77">
        <v>26</v>
      </c>
      <c r="H7" s="77">
        <v>108</v>
      </c>
      <c r="I7" s="83">
        <v>7.2</v>
      </c>
      <c r="J7" s="83">
        <v>0.2</v>
      </c>
      <c r="K7" s="3"/>
      <c r="L7" s="84"/>
      <c r="M7" s="84"/>
      <c r="N7" s="84"/>
      <c r="O7" s="86"/>
      <c r="P7" s="2"/>
      <c r="Y7" s="40"/>
      <c r="Z7" s="40"/>
      <c r="AA7" s="41">
        <f t="shared" si="7"/>
        <v>5</v>
      </c>
      <c r="AB7" s="110"/>
      <c r="AC7" s="54"/>
      <c r="AD7" s="112">
        <v>7</v>
      </c>
      <c r="AE7" s="95">
        <v>47</v>
      </c>
      <c r="AF7" s="49">
        <v>35</v>
      </c>
      <c r="AG7" s="104">
        <v>26</v>
      </c>
      <c r="AH7" s="102">
        <f t="shared" si="0"/>
        <v>108</v>
      </c>
      <c r="AI7" s="90">
        <f t="shared" si="8"/>
        <v>7.2</v>
      </c>
      <c r="AJ7" s="88">
        <f t="shared" si="1"/>
        <v>0.20000000000000018</v>
      </c>
      <c r="AK7" s="42">
        <f t="shared" si="9"/>
        <v>12</v>
      </c>
      <c r="AL7" s="137" t="s">
        <v>28</v>
      </c>
      <c r="AM7" s="138"/>
      <c r="AN7" s="138"/>
      <c r="AO7" s="139"/>
      <c r="AP7" s="71">
        <v>6</v>
      </c>
      <c r="AQ7" s="70">
        <f t="shared" si="2"/>
        <v>1</v>
      </c>
      <c r="AR7" s="43">
        <f t="shared" si="3"/>
        <v>7.287671232876712</v>
      </c>
      <c r="AS7" s="42">
        <f t="shared" si="10"/>
        <v>1</v>
      </c>
      <c r="AT7" s="68">
        <f t="shared" si="4"/>
        <v>41.35497142745715</v>
      </c>
      <c r="AU7" s="43">
        <f t="shared" si="5"/>
        <v>0.4794520547945205</v>
      </c>
      <c r="AV7" s="40"/>
      <c r="AW7" s="40"/>
      <c r="AX7" s="40"/>
      <c r="AY7" s="40"/>
      <c r="AZ7" s="40"/>
      <c r="BA7" s="40"/>
    </row>
    <row r="8" spans="1:53" ht="15.75" thickBot="1">
      <c r="A8" s="75">
        <f t="shared" si="6"/>
        <v>6</v>
      </c>
      <c r="B8" s="2" t="s">
        <v>41</v>
      </c>
      <c r="C8" s="75"/>
      <c r="D8" s="120">
        <v>6.4</v>
      </c>
      <c r="E8" s="77">
        <v>42</v>
      </c>
      <c r="F8" s="77">
        <v>40</v>
      </c>
      <c r="G8" s="77">
        <v>24</v>
      </c>
      <c r="H8" s="77">
        <v>106</v>
      </c>
      <c r="I8" s="83">
        <v>7.2</v>
      </c>
      <c r="J8" s="83">
        <v>0.8</v>
      </c>
      <c r="K8" s="3"/>
      <c r="L8" s="84"/>
      <c r="M8" s="84"/>
      <c r="N8" s="84"/>
      <c r="O8" s="86"/>
      <c r="P8" s="2"/>
      <c r="Y8" s="40"/>
      <c r="Z8" s="40"/>
      <c r="AA8" s="41">
        <f t="shared" si="7"/>
        <v>6</v>
      </c>
      <c r="AB8" s="110"/>
      <c r="AC8" s="54"/>
      <c r="AD8" s="112">
        <v>6.4</v>
      </c>
      <c r="AE8" s="95">
        <v>42</v>
      </c>
      <c r="AF8" s="49">
        <v>40</v>
      </c>
      <c r="AG8" s="104">
        <v>24</v>
      </c>
      <c r="AH8" s="102">
        <f t="shared" si="0"/>
        <v>106</v>
      </c>
      <c r="AI8" s="90">
        <f t="shared" si="8"/>
        <v>7.2</v>
      </c>
      <c r="AJ8" s="88">
        <f t="shared" si="1"/>
        <v>0.7999999999999998</v>
      </c>
      <c r="AK8" s="42">
        <f t="shared" si="9"/>
        <v>2</v>
      </c>
      <c r="AL8" s="140"/>
      <c r="AM8" s="141"/>
      <c r="AN8" s="141"/>
      <c r="AO8" s="142"/>
      <c r="AP8" s="71">
        <v>7</v>
      </c>
      <c r="AQ8" s="70">
        <f t="shared" si="2"/>
        <v>1</v>
      </c>
      <c r="AR8" s="43">
        <f t="shared" si="3"/>
        <v>7.260273972602739</v>
      </c>
      <c r="AS8" s="42">
        <f t="shared" si="10"/>
        <v>1</v>
      </c>
      <c r="AT8" s="68">
        <f t="shared" si="4"/>
        <v>37.389426222084545</v>
      </c>
      <c r="AU8" s="43">
        <f t="shared" si="5"/>
        <v>0.6060606060606061</v>
      </c>
      <c r="AV8" s="40"/>
      <c r="AW8" s="40"/>
      <c r="AX8" s="40"/>
      <c r="AY8" s="40"/>
      <c r="AZ8" s="40"/>
      <c r="BA8" s="40"/>
    </row>
    <row r="9" spans="1:53" ht="15">
      <c r="A9" s="75">
        <f t="shared" si="6"/>
        <v>7</v>
      </c>
      <c r="B9" s="2" t="s">
        <v>42</v>
      </c>
      <c r="C9" s="75"/>
      <c r="D9" s="120">
        <v>6.8</v>
      </c>
      <c r="E9" s="77">
        <v>45</v>
      </c>
      <c r="F9" s="77">
        <v>42</v>
      </c>
      <c r="G9" s="77">
        <v>26</v>
      </c>
      <c r="H9" s="77">
        <v>113</v>
      </c>
      <c r="I9" s="83">
        <v>7.2</v>
      </c>
      <c r="J9" s="83">
        <v>0.4</v>
      </c>
      <c r="K9" s="3"/>
      <c r="L9" s="84"/>
      <c r="M9" s="84"/>
      <c r="N9" s="84"/>
      <c r="O9" s="86"/>
      <c r="P9" s="2"/>
      <c r="Y9" s="40"/>
      <c r="Z9" s="40"/>
      <c r="AA9" s="41">
        <f t="shared" si="7"/>
        <v>7</v>
      </c>
      <c r="AB9" s="110"/>
      <c r="AC9" s="54"/>
      <c r="AD9" s="112">
        <v>6.8</v>
      </c>
      <c r="AE9" s="95">
        <v>45</v>
      </c>
      <c r="AF9" s="49">
        <v>42</v>
      </c>
      <c r="AG9" s="104">
        <v>26</v>
      </c>
      <c r="AH9" s="102">
        <f t="shared" si="0"/>
        <v>113</v>
      </c>
      <c r="AI9" s="90">
        <f t="shared" si="8"/>
        <v>7.2</v>
      </c>
      <c r="AJ9" s="88">
        <f t="shared" si="1"/>
        <v>0.40000000000000036</v>
      </c>
      <c r="AK9" s="42">
        <f t="shared" si="9"/>
        <v>3</v>
      </c>
      <c r="AL9" s="44"/>
      <c r="AM9" s="44"/>
      <c r="AN9" s="44"/>
      <c r="AO9" s="44"/>
      <c r="AP9" s="71">
        <v>8</v>
      </c>
      <c r="AQ9" s="70">
        <f t="shared" si="2"/>
        <v>1</v>
      </c>
      <c r="AR9" s="43">
        <f t="shared" si="3"/>
        <v>7.3561643835616435</v>
      </c>
      <c r="AS9" s="42">
        <f t="shared" si="10"/>
        <v>1</v>
      </c>
      <c r="AT9" s="68">
        <f t="shared" si="4"/>
        <v>40.22195851163641</v>
      </c>
      <c r="AU9" s="43">
        <f t="shared" si="5"/>
        <v>0.5915492957746479</v>
      </c>
      <c r="AV9" s="40"/>
      <c r="AW9" s="40"/>
      <c r="AX9" s="40"/>
      <c r="AY9" s="40"/>
      <c r="AZ9" s="40"/>
      <c r="BA9" s="40"/>
    </row>
    <row r="10" spans="1:53" ht="15">
      <c r="A10" s="75">
        <f t="shared" si="6"/>
        <v>8</v>
      </c>
      <c r="B10" s="2" t="s">
        <v>43</v>
      </c>
      <c r="C10" s="75"/>
      <c r="D10" s="120">
        <v>7</v>
      </c>
      <c r="E10" s="77">
        <v>46</v>
      </c>
      <c r="F10" s="77">
        <v>44</v>
      </c>
      <c r="G10" s="77">
        <v>26</v>
      </c>
      <c r="H10" s="77">
        <v>116</v>
      </c>
      <c r="I10" s="83">
        <v>7.2</v>
      </c>
      <c r="J10" s="83">
        <v>0.2</v>
      </c>
      <c r="K10" s="3"/>
      <c r="L10" s="84"/>
      <c r="M10" s="84"/>
      <c r="N10" s="84"/>
      <c r="O10" s="86"/>
      <c r="P10" s="2"/>
      <c r="Y10" s="40"/>
      <c r="Z10" s="40"/>
      <c r="AA10" s="41">
        <f t="shared" si="7"/>
        <v>8</v>
      </c>
      <c r="AB10" s="110"/>
      <c r="AC10" s="54"/>
      <c r="AD10" s="112">
        <v>7</v>
      </c>
      <c r="AE10" s="95">
        <v>46</v>
      </c>
      <c r="AF10" s="49">
        <v>44</v>
      </c>
      <c r="AG10" s="104">
        <v>26</v>
      </c>
      <c r="AH10" s="102">
        <f t="shared" si="0"/>
        <v>116</v>
      </c>
      <c r="AI10" s="90">
        <f t="shared" si="8"/>
        <v>7.2</v>
      </c>
      <c r="AJ10" s="88">
        <f t="shared" si="1"/>
        <v>0.20000000000000018</v>
      </c>
      <c r="AK10" s="42">
        <f t="shared" si="9"/>
        <v>2</v>
      </c>
      <c r="AL10" s="44"/>
      <c r="AM10" s="44"/>
      <c r="AN10" s="44"/>
      <c r="AO10" s="44"/>
      <c r="AP10" s="72"/>
      <c r="AQ10" s="70">
        <f t="shared" si="2"/>
        <v>1</v>
      </c>
      <c r="AR10" s="43">
        <f t="shared" si="3"/>
        <v>7.397260273972603</v>
      </c>
      <c r="AS10" s="42">
        <f t="shared" si="10"/>
        <v>1</v>
      </c>
      <c r="AT10" s="68">
        <f t="shared" si="4"/>
        <v>40.78846496954678</v>
      </c>
      <c r="AU10" s="43">
        <f t="shared" si="5"/>
        <v>0.6111111111111112</v>
      </c>
      <c r="AV10" s="40"/>
      <c r="AW10" s="40"/>
      <c r="AX10" s="40"/>
      <c r="AY10" s="40"/>
      <c r="AZ10" s="40"/>
      <c r="BA10" s="40"/>
    </row>
    <row r="11" spans="1:53" ht="15">
      <c r="A11" s="75">
        <f t="shared" si="6"/>
        <v>9</v>
      </c>
      <c r="B11" s="2" t="s">
        <v>44</v>
      </c>
      <c r="C11" s="75"/>
      <c r="D11" s="120">
        <v>7.2</v>
      </c>
      <c r="E11" s="77">
        <v>51</v>
      </c>
      <c r="F11" s="77">
        <v>44</v>
      </c>
      <c r="G11" s="77">
        <v>25</v>
      </c>
      <c r="H11" s="77">
        <v>120</v>
      </c>
      <c r="I11" s="83">
        <v>7.4</v>
      </c>
      <c r="J11" s="83">
        <v>0.2</v>
      </c>
      <c r="K11" s="3"/>
      <c r="L11" s="84"/>
      <c r="M11" s="84"/>
      <c r="N11" s="84"/>
      <c r="O11" s="86"/>
      <c r="P11" s="2"/>
      <c r="Y11" s="40"/>
      <c r="Z11" s="40"/>
      <c r="AA11" s="41">
        <f t="shared" si="7"/>
        <v>9</v>
      </c>
      <c r="AB11" s="110"/>
      <c r="AC11" s="54"/>
      <c r="AD11" s="112">
        <v>7.2</v>
      </c>
      <c r="AE11" s="95">
        <v>51</v>
      </c>
      <c r="AF11" s="49">
        <v>44</v>
      </c>
      <c r="AG11" s="104">
        <v>25</v>
      </c>
      <c r="AH11" s="102">
        <f t="shared" si="0"/>
        <v>120</v>
      </c>
      <c r="AI11" s="90">
        <f t="shared" si="8"/>
        <v>7.4</v>
      </c>
      <c r="AJ11" s="88">
        <f t="shared" si="1"/>
        <v>0.20000000000000018</v>
      </c>
      <c r="AK11" s="42">
        <f t="shared" si="9"/>
        <v>7</v>
      </c>
      <c r="AL11" s="40"/>
      <c r="AM11" s="40"/>
      <c r="AN11" s="40"/>
      <c r="AO11" s="40"/>
      <c r="AP11" s="42"/>
      <c r="AQ11" s="70">
        <f t="shared" si="2"/>
        <v>1</v>
      </c>
      <c r="AR11" s="43">
        <f t="shared" si="3"/>
        <v>7.4520547945205475</v>
      </c>
      <c r="AS11" s="42">
        <f t="shared" si="10"/>
        <v>1</v>
      </c>
      <c r="AT11" s="68">
        <f t="shared" si="4"/>
        <v>43.054490801188265</v>
      </c>
      <c r="AU11" s="43">
        <f t="shared" si="5"/>
        <v>0.5789473684210527</v>
      </c>
      <c r="AV11" s="40"/>
      <c r="AW11" s="40"/>
      <c r="AX11" s="40"/>
      <c r="AY11" s="40"/>
      <c r="AZ11" s="40"/>
      <c r="BA11" s="40"/>
    </row>
    <row r="12" spans="1:53" ht="15">
      <c r="A12" s="75">
        <f t="shared" si="6"/>
        <v>10</v>
      </c>
      <c r="B12" s="2" t="s">
        <v>45</v>
      </c>
      <c r="C12" s="75"/>
      <c r="D12" s="120">
        <v>6.8</v>
      </c>
      <c r="E12" s="77">
        <v>41</v>
      </c>
      <c r="F12" s="77">
        <v>38</v>
      </c>
      <c r="G12" s="77">
        <v>23</v>
      </c>
      <c r="H12" s="77">
        <v>102</v>
      </c>
      <c r="I12" s="83">
        <v>7.2</v>
      </c>
      <c r="J12" s="83">
        <v>0.4</v>
      </c>
      <c r="K12" s="3"/>
      <c r="L12" s="84"/>
      <c r="M12" s="84"/>
      <c r="N12" s="84"/>
      <c r="O12" s="86"/>
      <c r="P12" s="2"/>
      <c r="Y12" s="40"/>
      <c r="Z12" s="40"/>
      <c r="AA12" s="41">
        <f t="shared" si="7"/>
        <v>10</v>
      </c>
      <c r="AB12" s="110"/>
      <c r="AC12" s="54"/>
      <c r="AD12" s="112">
        <v>6.8</v>
      </c>
      <c r="AE12" s="95">
        <v>41</v>
      </c>
      <c r="AF12" s="49">
        <v>38</v>
      </c>
      <c r="AG12" s="104">
        <v>23</v>
      </c>
      <c r="AH12" s="102">
        <f t="shared" si="0"/>
        <v>102</v>
      </c>
      <c r="AI12" s="90">
        <f t="shared" si="8"/>
        <v>7.2</v>
      </c>
      <c r="AJ12" s="88">
        <f t="shared" si="1"/>
        <v>0.40000000000000036</v>
      </c>
      <c r="AK12" s="42">
        <f t="shared" si="9"/>
        <v>3</v>
      </c>
      <c r="AL12" s="40"/>
      <c r="AM12" s="40"/>
      <c r="AN12" s="40"/>
      <c r="AO12" s="40"/>
      <c r="AP12" s="42"/>
      <c r="AQ12" s="70">
        <f t="shared" si="2"/>
        <v>1</v>
      </c>
      <c r="AR12" s="43">
        <f t="shared" si="3"/>
        <v>7.205479452054795</v>
      </c>
      <c r="AS12" s="42">
        <f t="shared" si="10"/>
        <v>1</v>
      </c>
      <c r="AT12" s="68">
        <f t="shared" si="4"/>
        <v>36.2564133062638</v>
      </c>
      <c r="AU12" s="43">
        <f t="shared" si="5"/>
        <v>0.59375</v>
      </c>
      <c r="AV12" s="40"/>
      <c r="AW12" s="40"/>
      <c r="AX12" s="40"/>
      <c r="AY12" s="40"/>
      <c r="AZ12" s="40"/>
      <c r="BA12" s="40"/>
    </row>
    <row r="13" spans="1:53" ht="15">
      <c r="A13" s="75">
        <f t="shared" si="6"/>
        <v>11</v>
      </c>
      <c r="B13" s="2" t="s">
        <v>46</v>
      </c>
      <c r="C13" s="75"/>
      <c r="D13" s="120">
        <v>6.8</v>
      </c>
      <c r="E13" s="77">
        <v>32</v>
      </c>
      <c r="F13" s="77">
        <v>32</v>
      </c>
      <c r="G13" s="77">
        <v>19</v>
      </c>
      <c r="H13" s="77">
        <v>83</v>
      </c>
      <c r="I13" s="83">
        <v>6.8</v>
      </c>
      <c r="J13" s="83">
        <v>0</v>
      </c>
      <c r="K13" s="3"/>
      <c r="L13" s="84"/>
      <c r="M13" s="84"/>
      <c r="N13" s="84"/>
      <c r="O13" s="86"/>
      <c r="P13" s="2"/>
      <c r="Y13" s="40"/>
      <c r="Z13" s="40"/>
      <c r="AA13" s="41">
        <f t="shared" si="7"/>
        <v>11</v>
      </c>
      <c r="AB13" s="110"/>
      <c r="AC13" s="54"/>
      <c r="AD13" s="112">
        <v>6.8</v>
      </c>
      <c r="AE13" s="95">
        <v>32</v>
      </c>
      <c r="AF13" s="49">
        <v>32</v>
      </c>
      <c r="AG13" s="104">
        <v>19</v>
      </c>
      <c r="AH13" s="102">
        <f t="shared" si="0"/>
        <v>83</v>
      </c>
      <c r="AI13" s="90">
        <f t="shared" si="8"/>
        <v>6.8</v>
      </c>
      <c r="AJ13" s="88">
        <f t="shared" si="1"/>
        <v>0</v>
      </c>
      <c r="AK13" s="42">
        <f t="shared" si="9"/>
        <v>0</v>
      </c>
      <c r="AL13" s="40"/>
      <c r="AM13" s="40"/>
      <c r="AN13" s="40"/>
      <c r="AO13" s="40"/>
      <c r="AP13" s="42"/>
      <c r="AQ13" s="70">
        <f t="shared" si="2"/>
        <v>1</v>
      </c>
      <c r="AR13" s="43">
        <f t="shared" si="3"/>
        <v>6.878787878787879</v>
      </c>
      <c r="AS13" s="42">
        <f t="shared" si="10"/>
        <v>1</v>
      </c>
      <c r="AT13" s="68">
        <f t="shared" si="4"/>
        <v>28.891829353428967</v>
      </c>
      <c r="AU13" s="43">
        <f t="shared" si="5"/>
        <v>0.6274509803921569</v>
      </c>
      <c r="AV13" s="40"/>
      <c r="AW13" s="40"/>
      <c r="AX13" s="40"/>
      <c r="AY13" s="40"/>
      <c r="AZ13" s="40"/>
      <c r="BA13" s="40"/>
    </row>
    <row r="14" spans="1:53" ht="15">
      <c r="A14" s="75">
        <f t="shared" si="6"/>
        <v>12</v>
      </c>
      <c r="B14" s="2" t="s">
        <v>47</v>
      </c>
      <c r="C14" s="75"/>
      <c r="D14" s="120">
        <v>6.6</v>
      </c>
      <c r="E14" s="77">
        <v>37</v>
      </c>
      <c r="F14" s="77">
        <v>26</v>
      </c>
      <c r="G14" s="77">
        <v>28</v>
      </c>
      <c r="H14" s="77">
        <v>91</v>
      </c>
      <c r="I14" s="83">
        <v>7</v>
      </c>
      <c r="J14" s="83">
        <v>0.4</v>
      </c>
      <c r="K14" s="3"/>
      <c r="L14" s="84"/>
      <c r="M14" s="84"/>
      <c r="N14" s="84"/>
      <c r="O14" s="86"/>
      <c r="P14" s="2"/>
      <c r="Y14" s="40"/>
      <c r="Z14" s="40"/>
      <c r="AA14" s="41">
        <f t="shared" si="7"/>
        <v>12</v>
      </c>
      <c r="AB14" s="110"/>
      <c r="AC14" s="54"/>
      <c r="AD14" s="112">
        <v>6.6</v>
      </c>
      <c r="AE14" s="95">
        <v>37</v>
      </c>
      <c r="AF14" s="49">
        <v>26</v>
      </c>
      <c r="AG14" s="104">
        <v>28</v>
      </c>
      <c r="AH14" s="102">
        <f t="shared" si="0"/>
        <v>91</v>
      </c>
      <c r="AI14" s="90">
        <f t="shared" si="8"/>
        <v>7</v>
      </c>
      <c r="AJ14" s="88">
        <f t="shared" si="1"/>
        <v>0.40000000000000036</v>
      </c>
      <c r="AK14" s="42">
        <f t="shared" si="9"/>
        <v>11</v>
      </c>
      <c r="AL14" s="38"/>
      <c r="AM14" s="38"/>
      <c r="AN14" s="38"/>
      <c r="AO14" s="38"/>
      <c r="AP14" s="70"/>
      <c r="AQ14" s="70">
        <f t="shared" si="2"/>
        <v>1</v>
      </c>
      <c r="AR14" s="43">
        <f t="shared" si="3"/>
        <v>7.054794520547945</v>
      </c>
      <c r="AS14" s="42">
        <f t="shared" si="10"/>
        <v>1</v>
      </c>
      <c r="AT14" s="68">
        <f t="shared" si="4"/>
        <v>36.82291976417417</v>
      </c>
      <c r="AU14" s="43">
        <f t="shared" si="5"/>
        <v>0.4</v>
      </c>
      <c r="AV14" s="40"/>
      <c r="AW14" s="40"/>
      <c r="AX14" s="40"/>
      <c r="AY14" s="40"/>
      <c r="AZ14" s="40"/>
      <c r="BA14" s="40"/>
    </row>
    <row r="15" spans="1:53" ht="15">
      <c r="A15" s="75">
        <f t="shared" si="6"/>
        <v>13</v>
      </c>
      <c r="B15" s="2" t="s">
        <v>48</v>
      </c>
      <c r="C15" s="75"/>
      <c r="D15" s="120">
        <v>6.4</v>
      </c>
      <c r="E15" s="77">
        <v>38</v>
      </c>
      <c r="F15" s="77">
        <v>27</v>
      </c>
      <c r="G15" s="77">
        <v>23</v>
      </c>
      <c r="H15" s="77">
        <v>88</v>
      </c>
      <c r="I15" s="83">
        <v>7</v>
      </c>
      <c r="J15" s="83">
        <v>0.6</v>
      </c>
      <c r="K15" s="3"/>
      <c r="L15" s="84"/>
      <c r="M15" s="84"/>
      <c r="N15" s="84"/>
      <c r="O15" s="86"/>
      <c r="P15" s="2"/>
      <c r="Y15" s="40"/>
      <c r="Z15" s="40"/>
      <c r="AA15" s="41">
        <f t="shared" si="7"/>
        <v>13</v>
      </c>
      <c r="AB15" s="110"/>
      <c r="AC15" s="54"/>
      <c r="AD15" s="112">
        <v>6.4</v>
      </c>
      <c r="AE15" s="95">
        <v>38</v>
      </c>
      <c r="AF15" s="49">
        <v>27</v>
      </c>
      <c r="AG15" s="104">
        <v>23</v>
      </c>
      <c r="AH15" s="102">
        <f t="shared" si="0"/>
        <v>88</v>
      </c>
      <c r="AI15" s="90">
        <f t="shared" si="8"/>
        <v>7</v>
      </c>
      <c r="AJ15" s="88">
        <f t="shared" si="1"/>
        <v>0.5999999999999996</v>
      </c>
      <c r="AK15" s="42">
        <f t="shared" si="9"/>
        <v>11</v>
      </c>
      <c r="AL15" s="38"/>
      <c r="AM15" s="38"/>
      <c r="AN15" s="38"/>
      <c r="AO15" s="38"/>
      <c r="AP15" s="70"/>
      <c r="AQ15" s="70">
        <f t="shared" si="2"/>
        <v>1</v>
      </c>
      <c r="AR15" s="43">
        <f t="shared" si="3"/>
        <v>7.013698630136986</v>
      </c>
      <c r="AS15" s="42">
        <f t="shared" si="10"/>
        <v>1</v>
      </c>
      <c r="AT15" s="68">
        <f t="shared" si="4"/>
        <v>34.55689393253269</v>
      </c>
      <c r="AU15" s="43">
        <f t="shared" si="5"/>
        <v>0.4426229508196721</v>
      </c>
      <c r="AV15" s="40"/>
      <c r="AW15" s="40"/>
      <c r="AX15" s="40"/>
      <c r="AY15" s="40"/>
      <c r="AZ15" s="40"/>
      <c r="BA15" s="40"/>
    </row>
    <row r="16" spans="1:53" ht="15">
      <c r="A16" s="75">
        <f t="shared" si="6"/>
        <v>14</v>
      </c>
      <c r="B16" s="2" t="s">
        <v>49</v>
      </c>
      <c r="C16" s="75"/>
      <c r="D16" s="120">
        <v>6.6</v>
      </c>
      <c r="E16" s="77">
        <v>37</v>
      </c>
      <c r="F16" s="77">
        <v>28</v>
      </c>
      <c r="G16" s="77">
        <v>24</v>
      </c>
      <c r="H16" s="77">
        <v>89</v>
      </c>
      <c r="I16" s="83">
        <v>7</v>
      </c>
      <c r="J16" s="83">
        <v>0.4</v>
      </c>
      <c r="K16" s="3"/>
      <c r="L16" s="84"/>
      <c r="M16" s="84"/>
      <c r="N16" s="84"/>
      <c r="O16" s="86"/>
      <c r="P16" s="2"/>
      <c r="Y16" s="40"/>
      <c r="Z16" s="40"/>
      <c r="AA16" s="41">
        <f t="shared" si="7"/>
        <v>14</v>
      </c>
      <c r="AB16" s="110"/>
      <c r="AC16" s="54"/>
      <c r="AD16" s="112">
        <v>6.6</v>
      </c>
      <c r="AE16" s="95">
        <v>37</v>
      </c>
      <c r="AF16" s="49">
        <v>28</v>
      </c>
      <c r="AG16" s="104">
        <v>24</v>
      </c>
      <c r="AH16" s="102">
        <f t="shared" si="0"/>
        <v>89</v>
      </c>
      <c r="AI16" s="90">
        <f t="shared" si="8"/>
        <v>7</v>
      </c>
      <c r="AJ16" s="88">
        <f t="shared" si="1"/>
        <v>0.40000000000000036</v>
      </c>
      <c r="AK16" s="42">
        <f t="shared" si="9"/>
        <v>9</v>
      </c>
      <c r="AL16" s="38"/>
      <c r="AM16" s="38"/>
      <c r="AN16" s="38"/>
      <c r="AO16" s="38"/>
      <c r="AP16" s="70"/>
      <c r="AQ16" s="70">
        <f t="shared" si="2"/>
        <v>1</v>
      </c>
      <c r="AR16" s="43">
        <f t="shared" si="3"/>
        <v>7.027397260273973</v>
      </c>
      <c r="AS16" s="42">
        <f t="shared" si="10"/>
        <v>1</v>
      </c>
      <c r="AT16" s="68">
        <f t="shared" si="4"/>
        <v>34.55689393253269</v>
      </c>
      <c r="AU16" s="43">
        <f t="shared" si="5"/>
        <v>0.45901639344262296</v>
      </c>
      <c r="AV16" s="40"/>
      <c r="AW16" s="40"/>
      <c r="AX16" s="40"/>
      <c r="AY16" s="40"/>
      <c r="AZ16" s="40"/>
      <c r="BA16" s="40"/>
    </row>
    <row r="17" spans="1:53" ht="15">
      <c r="A17" s="75">
        <f t="shared" si="6"/>
        <v>15</v>
      </c>
      <c r="B17" s="2" t="s">
        <v>50</v>
      </c>
      <c r="C17" s="75"/>
      <c r="D17" s="120">
        <v>7.2</v>
      </c>
      <c r="E17" s="77">
        <v>46</v>
      </c>
      <c r="F17" s="77">
        <v>45</v>
      </c>
      <c r="G17" s="77">
        <v>27</v>
      </c>
      <c r="H17" s="77">
        <v>118</v>
      </c>
      <c r="I17" s="83">
        <v>7.4</v>
      </c>
      <c r="J17" s="83">
        <v>0.2</v>
      </c>
      <c r="K17" s="3"/>
      <c r="L17" s="84"/>
      <c r="M17" s="84"/>
      <c r="N17" s="84"/>
      <c r="O17" s="86"/>
      <c r="P17" s="2"/>
      <c r="Y17" s="40"/>
      <c r="Z17" s="40"/>
      <c r="AA17" s="41">
        <f t="shared" si="7"/>
        <v>15</v>
      </c>
      <c r="AB17" s="110"/>
      <c r="AC17" s="54"/>
      <c r="AD17" s="112">
        <v>7.2</v>
      </c>
      <c r="AE17" s="95">
        <v>46</v>
      </c>
      <c r="AF17" s="49">
        <v>45</v>
      </c>
      <c r="AG17" s="104">
        <v>27</v>
      </c>
      <c r="AH17" s="102">
        <f t="shared" si="0"/>
        <v>118</v>
      </c>
      <c r="AI17" s="90">
        <f t="shared" si="8"/>
        <v>7.4</v>
      </c>
      <c r="AJ17" s="88">
        <f t="shared" si="1"/>
        <v>0.20000000000000018</v>
      </c>
      <c r="AK17" s="42">
        <f t="shared" si="9"/>
        <v>1</v>
      </c>
      <c r="AL17" s="38"/>
      <c r="AM17" s="38"/>
      <c r="AN17" s="38"/>
      <c r="AO17" s="38"/>
      <c r="AP17" s="70"/>
      <c r="AQ17" s="70">
        <f t="shared" si="2"/>
        <v>1</v>
      </c>
      <c r="AR17" s="43">
        <f t="shared" si="3"/>
        <v>7.424657534246576</v>
      </c>
      <c r="AS17" s="42">
        <f t="shared" si="10"/>
        <v>1</v>
      </c>
      <c r="AT17" s="68">
        <f t="shared" si="4"/>
        <v>41.35497142745715</v>
      </c>
      <c r="AU17" s="43">
        <f t="shared" si="5"/>
        <v>0.6164383561643836</v>
      </c>
      <c r="AV17" s="40"/>
      <c r="AW17" s="40"/>
      <c r="AX17" s="40"/>
      <c r="AY17" s="40"/>
      <c r="AZ17" s="40"/>
      <c r="BA17" s="40"/>
    </row>
    <row r="18" spans="1:53" ht="15">
      <c r="A18" s="75">
        <f t="shared" si="6"/>
        <v>16</v>
      </c>
      <c r="B18" s="2" t="s">
        <v>51</v>
      </c>
      <c r="C18" s="75"/>
      <c r="D18" s="120">
        <v>7</v>
      </c>
      <c r="E18" s="77">
        <v>45</v>
      </c>
      <c r="F18" s="77">
        <v>43</v>
      </c>
      <c r="G18" s="77">
        <v>28</v>
      </c>
      <c r="H18" s="77">
        <v>116</v>
      </c>
      <c r="I18" s="83">
        <v>7.2</v>
      </c>
      <c r="J18" s="83">
        <v>0.2</v>
      </c>
      <c r="K18" s="3"/>
      <c r="L18" s="84"/>
      <c r="M18" s="84"/>
      <c r="N18" s="84"/>
      <c r="O18" s="86"/>
      <c r="P18" s="2"/>
      <c r="Y18" s="40"/>
      <c r="Z18" s="40"/>
      <c r="AA18" s="41">
        <f t="shared" si="7"/>
        <v>16</v>
      </c>
      <c r="AB18" s="110"/>
      <c r="AC18" s="54"/>
      <c r="AD18" s="112">
        <v>7</v>
      </c>
      <c r="AE18" s="95">
        <v>45</v>
      </c>
      <c r="AF18" s="49">
        <v>43</v>
      </c>
      <c r="AG18" s="104">
        <v>28</v>
      </c>
      <c r="AH18" s="102">
        <f t="shared" si="0"/>
        <v>116</v>
      </c>
      <c r="AI18" s="90">
        <f t="shared" si="8"/>
        <v>7.2</v>
      </c>
      <c r="AJ18" s="88">
        <f t="shared" si="1"/>
        <v>0.20000000000000018</v>
      </c>
      <c r="AK18" s="42">
        <f t="shared" si="9"/>
        <v>2</v>
      </c>
      <c r="AL18" s="38"/>
      <c r="AM18" s="38"/>
      <c r="AN18" s="38"/>
      <c r="AO18" s="38"/>
      <c r="AP18" s="70"/>
      <c r="AQ18" s="70">
        <f t="shared" si="2"/>
        <v>1</v>
      </c>
      <c r="AR18" s="43">
        <f t="shared" si="3"/>
        <v>7.397260273972603</v>
      </c>
      <c r="AS18" s="42">
        <f t="shared" si="10"/>
        <v>1</v>
      </c>
      <c r="AT18" s="68">
        <f t="shared" si="4"/>
        <v>41.35497142745715</v>
      </c>
      <c r="AU18" s="43">
        <f t="shared" si="5"/>
        <v>0.589041095890411</v>
      </c>
      <c r="AV18" s="40"/>
      <c r="AW18" s="40"/>
      <c r="AX18" s="40"/>
      <c r="AY18" s="40"/>
      <c r="AZ18" s="40"/>
      <c r="BA18" s="40"/>
    </row>
    <row r="19" spans="1:53" ht="15">
      <c r="A19" s="75">
        <f t="shared" si="6"/>
        <v>17</v>
      </c>
      <c r="B19" s="2" t="s">
        <v>52</v>
      </c>
      <c r="C19" s="75"/>
      <c r="D19" s="120">
        <v>7.2</v>
      </c>
      <c r="E19" s="77">
        <v>54</v>
      </c>
      <c r="F19" s="77">
        <v>48</v>
      </c>
      <c r="G19" s="77">
        <v>28</v>
      </c>
      <c r="H19" s="77">
        <v>130</v>
      </c>
      <c r="I19" s="83">
        <v>7.4</v>
      </c>
      <c r="J19" s="83">
        <v>0.2</v>
      </c>
      <c r="K19" s="3"/>
      <c r="L19" s="84"/>
      <c r="M19" s="84"/>
      <c r="N19" s="84"/>
      <c r="O19" s="86"/>
      <c r="P19" s="2"/>
      <c r="Y19" s="40"/>
      <c r="Z19" s="40"/>
      <c r="AA19" s="41">
        <f t="shared" si="7"/>
        <v>17</v>
      </c>
      <c r="AB19" s="110"/>
      <c r="AC19" s="54"/>
      <c r="AD19" s="112">
        <v>7.2</v>
      </c>
      <c r="AE19" s="95">
        <v>54</v>
      </c>
      <c r="AF19" s="49">
        <v>48</v>
      </c>
      <c r="AG19" s="104">
        <v>28</v>
      </c>
      <c r="AH19" s="102">
        <f t="shared" si="0"/>
        <v>130</v>
      </c>
      <c r="AI19" s="90">
        <f t="shared" si="8"/>
        <v>7.4</v>
      </c>
      <c r="AJ19" s="88">
        <f t="shared" si="1"/>
        <v>0.20000000000000018</v>
      </c>
      <c r="AK19" s="42">
        <f t="shared" si="9"/>
        <v>6</v>
      </c>
      <c r="AL19" s="38"/>
      <c r="AM19" s="38"/>
      <c r="AN19" s="38"/>
      <c r="AO19" s="38"/>
      <c r="AP19" s="70"/>
      <c r="AQ19" s="70">
        <f t="shared" si="2"/>
        <v>1</v>
      </c>
      <c r="AR19" s="43">
        <f t="shared" si="3"/>
        <v>7.589041095890411</v>
      </c>
      <c r="AS19" s="42">
        <f t="shared" si="10"/>
        <v>1</v>
      </c>
      <c r="AT19" s="68">
        <f t="shared" si="4"/>
        <v>46.45352954865049</v>
      </c>
      <c r="AU19" s="43">
        <f t="shared" si="5"/>
        <v>0.5853658536585366</v>
      </c>
      <c r="AV19" s="40"/>
      <c r="AW19" s="40"/>
      <c r="AX19" s="40"/>
      <c r="AY19" s="40"/>
      <c r="AZ19" s="40"/>
      <c r="BA19" s="40"/>
    </row>
    <row r="20" spans="1:53" ht="15">
      <c r="A20" s="75">
        <f t="shared" si="6"/>
        <v>18</v>
      </c>
      <c r="B20" s="2" t="s">
        <v>53</v>
      </c>
      <c r="C20" s="75"/>
      <c r="D20" s="120">
        <v>7</v>
      </c>
      <c r="E20" s="77">
        <v>45</v>
      </c>
      <c r="F20" s="77">
        <v>44</v>
      </c>
      <c r="G20" s="77">
        <v>27</v>
      </c>
      <c r="H20" s="77">
        <v>116</v>
      </c>
      <c r="I20" s="83">
        <v>7.2</v>
      </c>
      <c r="J20" s="83">
        <v>0.2</v>
      </c>
      <c r="K20" s="3"/>
      <c r="L20" s="84"/>
      <c r="M20" s="84"/>
      <c r="N20" s="84"/>
      <c r="O20" s="86"/>
      <c r="P20" s="2"/>
      <c r="Y20" s="40"/>
      <c r="Z20" s="40"/>
      <c r="AA20" s="41">
        <f t="shared" si="7"/>
        <v>18</v>
      </c>
      <c r="AB20" s="110"/>
      <c r="AC20" s="54"/>
      <c r="AD20" s="112">
        <v>7</v>
      </c>
      <c r="AE20" s="95">
        <v>45</v>
      </c>
      <c r="AF20" s="49">
        <v>44</v>
      </c>
      <c r="AG20" s="104">
        <v>27</v>
      </c>
      <c r="AH20" s="102">
        <f t="shared" si="0"/>
        <v>116</v>
      </c>
      <c r="AI20" s="90">
        <f t="shared" si="8"/>
        <v>7.2</v>
      </c>
      <c r="AJ20" s="88">
        <f t="shared" si="1"/>
        <v>0.20000000000000018</v>
      </c>
      <c r="AK20" s="42">
        <f t="shared" si="9"/>
        <v>1</v>
      </c>
      <c r="AL20" s="38"/>
      <c r="AM20" s="38"/>
      <c r="AN20" s="38"/>
      <c r="AO20" s="38"/>
      <c r="AP20" s="70"/>
      <c r="AQ20" s="70">
        <f t="shared" si="2"/>
        <v>1</v>
      </c>
      <c r="AR20" s="43">
        <f t="shared" si="3"/>
        <v>7.397260273972603</v>
      </c>
      <c r="AS20" s="42">
        <f t="shared" si="10"/>
        <v>1</v>
      </c>
      <c r="AT20" s="68">
        <f t="shared" si="4"/>
        <v>40.78846496954678</v>
      </c>
      <c r="AU20" s="43">
        <f t="shared" si="5"/>
        <v>0.6111111111111112</v>
      </c>
      <c r="AV20" s="40"/>
      <c r="AW20" s="40"/>
      <c r="AX20" s="40"/>
      <c r="AY20" s="40"/>
      <c r="AZ20" s="40"/>
      <c r="BA20" s="40"/>
    </row>
    <row r="21" spans="1:53" ht="15">
      <c r="A21" s="75">
        <f t="shared" si="6"/>
        <v>19</v>
      </c>
      <c r="B21" s="2" t="s">
        <v>54</v>
      </c>
      <c r="C21" s="75"/>
      <c r="D21" s="120">
        <v>7</v>
      </c>
      <c r="E21" s="77">
        <v>44</v>
      </c>
      <c r="F21" s="77">
        <v>39</v>
      </c>
      <c r="G21" s="77">
        <v>27</v>
      </c>
      <c r="H21" s="77">
        <v>110</v>
      </c>
      <c r="I21" s="83">
        <v>7.2</v>
      </c>
      <c r="J21" s="83">
        <v>0.2</v>
      </c>
      <c r="K21" s="3"/>
      <c r="L21" s="84"/>
      <c r="M21" s="84"/>
      <c r="N21" s="84"/>
      <c r="O21" s="86"/>
      <c r="P21" s="2"/>
      <c r="Y21" s="40"/>
      <c r="Z21" s="40"/>
      <c r="AA21" s="41">
        <f t="shared" si="7"/>
        <v>19</v>
      </c>
      <c r="AB21" s="110"/>
      <c r="AC21" s="54"/>
      <c r="AD21" s="112">
        <v>7</v>
      </c>
      <c r="AE21" s="95">
        <v>44</v>
      </c>
      <c r="AF21" s="49">
        <v>39</v>
      </c>
      <c r="AG21" s="104">
        <v>27</v>
      </c>
      <c r="AH21" s="102">
        <f t="shared" si="0"/>
        <v>110</v>
      </c>
      <c r="AI21" s="90">
        <f t="shared" si="8"/>
        <v>7.2</v>
      </c>
      <c r="AJ21" s="88">
        <f t="shared" si="1"/>
        <v>0.20000000000000018</v>
      </c>
      <c r="AK21" s="42">
        <f t="shared" si="9"/>
        <v>5</v>
      </c>
      <c r="AL21" s="38"/>
      <c r="AM21" s="38"/>
      <c r="AN21" s="38"/>
      <c r="AO21" s="38"/>
      <c r="AP21" s="70"/>
      <c r="AQ21" s="70">
        <f t="shared" si="2"/>
        <v>1</v>
      </c>
      <c r="AR21" s="43">
        <f t="shared" si="3"/>
        <v>7.315068493150685</v>
      </c>
      <c r="AS21" s="42">
        <f t="shared" si="10"/>
        <v>1</v>
      </c>
      <c r="AT21" s="68">
        <f t="shared" si="4"/>
        <v>40.22195851163641</v>
      </c>
      <c r="AU21" s="43">
        <f t="shared" si="5"/>
        <v>0.5492957746478874</v>
      </c>
      <c r="AV21" s="40"/>
      <c r="AW21" s="40"/>
      <c r="AX21" s="40"/>
      <c r="AY21" s="40"/>
      <c r="AZ21" s="40"/>
      <c r="BA21" s="40"/>
    </row>
    <row r="22" spans="1:53" ht="15">
      <c r="A22" s="75">
        <f t="shared" si="6"/>
        <v>20</v>
      </c>
      <c r="B22" s="2" t="s">
        <v>55</v>
      </c>
      <c r="C22" s="75"/>
      <c r="D22" s="120">
        <v>7.4</v>
      </c>
      <c r="E22" s="77">
        <v>52</v>
      </c>
      <c r="F22" s="77">
        <v>48</v>
      </c>
      <c r="G22" s="77">
        <v>30</v>
      </c>
      <c r="H22" s="77">
        <v>130</v>
      </c>
      <c r="I22" s="83">
        <v>7.4</v>
      </c>
      <c r="J22" s="83">
        <v>0</v>
      </c>
      <c r="K22" s="3"/>
      <c r="L22" s="84"/>
      <c r="M22" s="84"/>
      <c r="N22" s="84"/>
      <c r="O22" s="86"/>
      <c r="P22" s="2"/>
      <c r="Y22" s="40"/>
      <c r="Z22" s="40"/>
      <c r="AA22" s="41">
        <f t="shared" si="7"/>
        <v>20</v>
      </c>
      <c r="AB22" s="110"/>
      <c r="AC22" s="54"/>
      <c r="AD22" s="112">
        <v>7.4</v>
      </c>
      <c r="AE22" s="95">
        <v>52</v>
      </c>
      <c r="AF22" s="49">
        <v>48</v>
      </c>
      <c r="AG22" s="104">
        <v>30</v>
      </c>
      <c r="AH22" s="102">
        <f t="shared" si="0"/>
        <v>130</v>
      </c>
      <c r="AI22" s="90">
        <f t="shared" si="8"/>
        <v>7.4</v>
      </c>
      <c r="AJ22" s="88">
        <f t="shared" si="1"/>
        <v>0</v>
      </c>
      <c r="AK22" s="42">
        <f t="shared" si="9"/>
        <v>4</v>
      </c>
      <c r="AL22" s="38"/>
      <c r="AM22" s="38"/>
      <c r="AN22" s="38"/>
      <c r="AO22" s="38"/>
      <c r="AP22" s="70"/>
      <c r="AQ22" s="70">
        <f t="shared" si="2"/>
        <v>1</v>
      </c>
      <c r="AR22" s="43">
        <f t="shared" si="3"/>
        <v>7.589041095890411</v>
      </c>
      <c r="AS22" s="42">
        <f t="shared" si="10"/>
        <v>1</v>
      </c>
      <c r="AT22" s="68">
        <f t="shared" si="4"/>
        <v>46.45352954865049</v>
      </c>
      <c r="AU22" s="43">
        <f t="shared" si="5"/>
        <v>0.5853658536585366</v>
      </c>
      <c r="AV22" s="40"/>
      <c r="AW22" s="40"/>
      <c r="AX22" s="40"/>
      <c r="AY22" s="40"/>
      <c r="AZ22" s="40"/>
      <c r="BA22" s="40"/>
    </row>
    <row r="23" spans="1:53" ht="15">
      <c r="A23" s="75">
        <f t="shared" si="6"/>
        <v>21</v>
      </c>
      <c r="B23" s="2" t="s">
        <v>56</v>
      </c>
      <c r="C23" s="75"/>
      <c r="D23" s="120">
        <v>7.2</v>
      </c>
      <c r="E23" s="77">
        <v>53</v>
      </c>
      <c r="F23" s="77">
        <v>45</v>
      </c>
      <c r="G23" s="77">
        <v>27</v>
      </c>
      <c r="H23" s="77">
        <v>125</v>
      </c>
      <c r="I23" s="83">
        <v>7.4</v>
      </c>
      <c r="J23" s="83">
        <v>0.2</v>
      </c>
      <c r="K23" s="3"/>
      <c r="L23" s="84"/>
      <c r="M23" s="84"/>
      <c r="N23" s="84"/>
      <c r="O23" s="86"/>
      <c r="P23" s="2"/>
      <c r="Y23" s="40"/>
      <c r="Z23" s="40"/>
      <c r="AA23" s="41">
        <f t="shared" si="7"/>
        <v>21</v>
      </c>
      <c r="AB23" s="110"/>
      <c r="AC23" s="54"/>
      <c r="AD23" s="112">
        <v>7.2</v>
      </c>
      <c r="AE23" s="95">
        <v>53</v>
      </c>
      <c r="AF23" s="49">
        <v>45</v>
      </c>
      <c r="AG23" s="104">
        <v>27</v>
      </c>
      <c r="AH23" s="102">
        <f t="shared" si="0"/>
        <v>125</v>
      </c>
      <c r="AI23" s="90">
        <f t="shared" si="8"/>
        <v>7.4</v>
      </c>
      <c r="AJ23" s="88">
        <f t="shared" si="1"/>
        <v>0.20000000000000018</v>
      </c>
      <c r="AK23" s="42">
        <f t="shared" si="9"/>
        <v>8</v>
      </c>
      <c r="AL23" s="38"/>
      <c r="AM23" s="38"/>
      <c r="AN23" s="38"/>
      <c r="AO23" s="38"/>
      <c r="AP23" s="70"/>
      <c r="AQ23" s="70">
        <f t="shared" si="2"/>
        <v>1</v>
      </c>
      <c r="AR23" s="43">
        <f t="shared" si="3"/>
        <v>7.52054794520548</v>
      </c>
      <c r="AS23" s="42">
        <f t="shared" si="10"/>
        <v>1</v>
      </c>
      <c r="AT23" s="68">
        <f t="shared" si="4"/>
        <v>45.32051663282975</v>
      </c>
      <c r="AU23" s="43">
        <f t="shared" si="5"/>
        <v>0.5625</v>
      </c>
      <c r="AV23" s="40"/>
      <c r="AW23" s="40"/>
      <c r="AX23" s="40"/>
      <c r="AY23" s="40"/>
      <c r="AZ23" s="40"/>
      <c r="BA23" s="40"/>
    </row>
    <row r="24" spans="1:53" ht="15">
      <c r="A24" s="75">
        <f t="shared" si="6"/>
        <v>22</v>
      </c>
      <c r="B24" s="2" t="s">
        <v>57</v>
      </c>
      <c r="C24" s="75"/>
      <c r="D24" s="120">
        <v>7.4</v>
      </c>
      <c r="E24" s="77">
        <v>45</v>
      </c>
      <c r="F24" s="77">
        <v>58</v>
      </c>
      <c r="G24" s="77">
        <v>26</v>
      </c>
      <c r="H24" s="77">
        <v>129</v>
      </c>
      <c r="I24" s="83">
        <v>7.4</v>
      </c>
      <c r="J24" s="83">
        <v>0</v>
      </c>
      <c r="K24" s="3"/>
      <c r="L24" s="84"/>
      <c r="M24" s="84"/>
      <c r="N24" s="84"/>
      <c r="O24" s="86"/>
      <c r="P24" s="2"/>
      <c r="Y24" s="40"/>
      <c r="Z24" s="40"/>
      <c r="AA24" s="41">
        <f t="shared" si="7"/>
        <v>22</v>
      </c>
      <c r="AB24" s="110"/>
      <c r="AC24" s="54"/>
      <c r="AD24" s="112">
        <v>7.4</v>
      </c>
      <c r="AE24" s="95">
        <v>45</v>
      </c>
      <c r="AF24" s="49">
        <v>58</v>
      </c>
      <c r="AG24" s="104">
        <v>26</v>
      </c>
      <c r="AH24" s="102">
        <f t="shared" si="0"/>
        <v>129</v>
      </c>
      <c r="AI24" s="90">
        <f t="shared" si="8"/>
        <v>7.4</v>
      </c>
      <c r="AJ24" s="88">
        <f t="shared" si="1"/>
        <v>0</v>
      </c>
      <c r="AK24" s="42">
        <f t="shared" si="9"/>
        <v>-13</v>
      </c>
      <c r="AL24" s="38"/>
      <c r="AM24" s="38"/>
      <c r="AN24" s="38"/>
      <c r="AO24" s="38"/>
      <c r="AP24" s="70"/>
      <c r="AQ24" s="70">
        <f t="shared" si="2"/>
        <v>1</v>
      </c>
      <c r="AR24" s="43">
        <f t="shared" si="3"/>
        <v>7.575342465753424</v>
      </c>
      <c r="AS24" s="42">
        <f t="shared" si="10"/>
        <v>1</v>
      </c>
      <c r="AT24" s="68">
        <f t="shared" si="4"/>
        <v>40.22195851163641</v>
      </c>
      <c r="AU24" s="43">
        <f t="shared" si="5"/>
        <v>0.8169014084507042</v>
      </c>
      <c r="AV24" s="40"/>
      <c r="AW24" s="40"/>
      <c r="AX24" s="40"/>
      <c r="AY24" s="40"/>
      <c r="AZ24" s="40"/>
      <c r="BA24" s="40"/>
    </row>
    <row r="25" spans="1:53" ht="15">
      <c r="A25" s="75">
        <f t="shared" si="6"/>
        <v>23</v>
      </c>
      <c r="B25" s="2" t="s">
        <v>58</v>
      </c>
      <c r="C25" s="75"/>
      <c r="D25" s="120">
        <v>7</v>
      </c>
      <c r="E25" s="77">
        <v>37</v>
      </c>
      <c r="F25" s="77">
        <v>38</v>
      </c>
      <c r="G25" s="77">
        <v>28</v>
      </c>
      <c r="H25" s="77">
        <v>103</v>
      </c>
      <c r="I25" s="83">
        <v>7.2</v>
      </c>
      <c r="J25" s="83">
        <v>0.2</v>
      </c>
      <c r="K25" s="3"/>
      <c r="L25" s="84"/>
      <c r="M25" s="84"/>
      <c r="N25" s="84"/>
      <c r="O25" s="86"/>
      <c r="P25" s="2"/>
      <c r="Y25" s="40"/>
      <c r="Z25" s="40"/>
      <c r="AA25" s="41">
        <f t="shared" si="7"/>
        <v>23</v>
      </c>
      <c r="AB25" s="110"/>
      <c r="AC25" s="54"/>
      <c r="AD25" s="112">
        <v>7</v>
      </c>
      <c r="AE25" s="95">
        <v>37</v>
      </c>
      <c r="AF25" s="49">
        <v>38</v>
      </c>
      <c r="AG25" s="104">
        <v>28</v>
      </c>
      <c r="AH25" s="102">
        <f t="shared" si="0"/>
        <v>103</v>
      </c>
      <c r="AI25" s="90">
        <f t="shared" si="8"/>
        <v>7.2</v>
      </c>
      <c r="AJ25" s="88">
        <f t="shared" si="1"/>
        <v>0.20000000000000018</v>
      </c>
      <c r="AK25" s="42">
        <f t="shared" si="9"/>
        <v>-1</v>
      </c>
      <c r="AL25" s="38"/>
      <c r="AM25" s="38"/>
      <c r="AN25" s="38"/>
      <c r="AO25" s="38"/>
      <c r="AP25" s="70"/>
      <c r="AQ25" s="70">
        <f t="shared" si="2"/>
        <v>1</v>
      </c>
      <c r="AR25" s="43">
        <f t="shared" si="3"/>
        <v>7.219178082191781</v>
      </c>
      <c r="AS25" s="42">
        <f t="shared" si="10"/>
        <v>1</v>
      </c>
      <c r="AT25" s="68">
        <f t="shared" si="4"/>
        <v>36.82291976417417</v>
      </c>
      <c r="AU25" s="43">
        <f t="shared" si="5"/>
        <v>0.5846153846153846</v>
      </c>
      <c r="AV25" s="40"/>
      <c r="AW25" s="40"/>
      <c r="AX25" s="40"/>
      <c r="AY25" s="40"/>
      <c r="AZ25" s="40"/>
      <c r="BA25" s="40"/>
    </row>
    <row r="26" spans="1:53" ht="15">
      <c r="A26" s="75">
        <f t="shared" si="6"/>
        <v>24</v>
      </c>
      <c r="B26" s="2" t="s">
        <v>59</v>
      </c>
      <c r="C26" s="75"/>
      <c r="D26" s="120">
        <v>6.8</v>
      </c>
      <c r="E26" s="77">
        <v>37</v>
      </c>
      <c r="F26" s="77">
        <v>38</v>
      </c>
      <c r="G26" s="77">
        <v>21</v>
      </c>
      <c r="H26" s="77">
        <v>96</v>
      </c>
      <c r="I26" s="83">
        <v>7</v>
      </c>
      <c r="J26" s="83">
        <v>0.2</v>
      </c>
      <c r="K26" s="3"/>
      <c r="L26" s="84"/>
      <c r="M26" s="84"/>
      <c r="N26" s="84"/>
      <c r="O26" s="86"/>
      <c r="P26" s="2"/>
      <c r="Y26" s="40"/>
      <c r="Z26" s="40"/>
      <c r="AA26" s="41">
        <f t="shared" si="7"/>
        <v>24</v>
      </c>
      <c r="AB26" s="110"/>
      <c r="AC26" s="54"/>
      <c r="AD26" s="112">
        <v>6.8</v>
      </c>
      <c r="AE26" s="95">
        <v>37</v>
      </c>
      <c r="AF26" s="49">
        <v>38</v>
      </c>
      <c r="AG26" s="104">
        <v>21</v>
      </c>
      <c r="AH26" s="102">
        <f t="shared" si="0"/>
        <v>96</v>
      </c>
      <c r="AI26" s="90">
        <f t="shared" si="8"/>
        <v>7</v>
      </c>
      <c r="AJ26" s="88">
        <f t="shared" si="1"/>
        <v>0.20000000000000018</v>
      </c>
      <c r="AK26" s="42">
        <f t="shared" si="9"/>
        <v>-1</v>
      </c>
      <c r="AL26" s="38"/>
      <c r="AM26" s="38"/>
      <c r="AN26" s="38"/>
      <c r="AO26" s="38"/>
      <c r="AP26" s="70"/>
      <c r="AQ26" s="70">
        <f t="shared" si="2"/>
        <v>1</v>
      </c>
      <c r="AR26" s="43">
        <f t="shared" si="3"/>
        <v>7.123287671232877</v>
      </c>
      <c r="AS26" s="42">
        <f t="shared" si="10"/>
        <v>1</v>
      </c>
      <c r="AT26" s="68">
        <f t="shared" si="4"/>
        <v>32.857374558801574</v>
      </c>
      <c r="AU26" s="43">
        <f t="shared" si="5"/>
        <v>0.6551724137931034</v>
      </c>
      <c r="AV26" s="40"/>
      <c r="AW26" s="40"/>
      <c r="AX26" s="40"/>
      <c r="AY26" s="40"/>
      <c r="AZ26" s="40"/>
      <c r="BA26" s="40"/>
    </row>
    <row r="27" spans="1:53" ht="15">
      <c r="A27" s="75">
        <f t="shared" si="6"/>
        <v>25</v>
      </c>
      <c r="B27" s="2" t="s">
        <v>60</v>
      </c>
      <c r="C27" s="75"/>
      <c r="D27" s="120">
        <v>7</v>
      </c>
      <c r="E27" s="77">
        <v>50</v>
      </c>
      <c r="F27" s="77">
        <v>40</v>
      </c>
      <c r="G27" s="77">
        <v>28</v>
      </c>
      <c r="H27" s="77">
        <v>118</v>
      </c>
      <c r="I27" s="83">
        <v>7.4</v>
      </c>
      <c r="J27" s="83">
        <v>0.4</v>
      </c>
      <c r="K27" s="3"/>
      <c r="L27" s="84"/>
      <c r="M27" s="84"/>
      <c r="N27" s="84"/>
      <c r="O27" s="86"/>
      <c r="P27" s="2"/>
      <c r="Y27" s="40"/>
      <c r="Z27" s="40"/>
      <c r="AA27" s="41">
        <f t="shared" si="7"/>
        <v>25</v>
      </c>
      <c r="AB27" s="110"/>
      <c r="AC27" s="54"/>
      <c r="AD27" s="112">
        <v>7</v>
      </c>
      <c r="AE27" s="95">
        <v>50</v>
      </c>
      <c r="AF27" s="49">
        <v>40</v>
      </c>
      <c r="AG27" s="104">
        <v>28</v>
      </c>
      <c r="AH27" s="102">
        <f t="shared" si="0"/>
        <v>118</v>
      </c>
      <c r="AI27" s="90">
        <f t="shared" si="8"/>
        <v>7.4</v>
      </c>
      <c r="AJ27" s="88">
        <f t="shared" si="1"/>
        <v>0.40000000000000036</v>
      </c>
      <c r="AK27" s="42">
        <f t="shared" si="9"/>
        <v>10</v>
      </c>
      <c r="AL27" s="38"/>
      <c r="AM27" s="38"/>
      <c r="AN27" s="38"/>
      <c r="AO27" s="38"/>
      <c r="AP27" s="70"/>
      <c r="AQ27" s="70">
        <f t="shared" si="2"/>
        <v>1</v>
      </c>
      <c r="AR27" s="43">
        <f t="shared" si="3"/>
        <v>7.424657534246576</v>
      </c>
      <c r="AS27" s="42">
        <f t="shared" si="10"/>
        <v>1</v>
      </c>
      <c r="AT27" s="68">
        <f t="shared" si="4"/>
        <v>44.18750371700901</v>
      </c>
      <c r="AU27" s="43">
        <f t="shared" si="5"/>
        <v>0.5128205128205128</v>
      </c>
      <c r="AV27" s="40"/>
      <c r="AW27" s="40"/>
      <c r="AX27" s="40"/>
      <c r="AY27" s="40"/>
      <c r="AZ27" s="40"/>
      <c r="BA27" s="40"/>
    </row>
    <row r="28" spans="1:53" ht="15">
      <c r="A28" s="75">
        <f t="shared" si="6"/>
        <v>26</v>
      </c>
      <c r="B28" s="2" t="s">
        <v>61</v>
      </c>
      <c r="C28" s="75"/>
      <c r="D28" s="120">
        <v>7</v>
      </c>
      <c r="E28" s="77">
        <v>45</v>
      </c>
      <c r="F28" s="77">
        <v>46</v>
      </c>
      <c r="G28" s="77">
        <v>27</v>
      </c>
      <c r="H28" s="77">
        <v>118</v>
      </c>
      <c r="I28" s="83">
        <v>7.4</v>
      </c>
      <c r="J28" s="83">
        <v>0.4</v>
      </c>
      <c r="K28" s="3"/>
      <c r="L28" s="84"/>
      <c r="M28" s="84"/>
      <c r="N28" s="84"/>
      <c r="O28" s="86"/>
      <c r="P28" s="2"/>
      <c r="Y28" s="40"/>
      <c r="Z28" s="40"/>
      <c r="AA28" s="41">
        <f t="shared" si="7"/>
        <v>26</v>
      </c>
      <c r="AB28" s="110"/>
      <c r="AC28" s="54"/>
      <c r="AD28" s="112">
        <v>7</v>
      </c>
      <c r="AE28" s="95">
        <v>45</v>
      </c>
      <c r="AF28" s="49">
        <v>46</v>
      </c>
      <c r="AG28" s="104">
        <v>27</v>
      </c>
      <c r="AH28" s="102">
        <f t="shared" si="0"/>
        <v>118</v>
      </c>
      <c r="AI28" s="90">
        <f t="shared" si="8"/>
        <v>7.4</v>
      </c>
      <c r="AJ28" s="88">
        <f t="shared" si="1"/>
        <v>0.40000000000000036</v>
      </c>
      <c r="AK28" s="42">
        <f t="shared" si="9"/>
        <v>-1</v>
      </c>
      <c r="AL28" s="38"/>
      <c r="AM28" s="38"/>
      <c r="AN28" s="38"/>
      <c r="AO28" s="38"/>
      <c r="AP28" s="70"/>
      <c r="AQ28" s="70">
        <f t="shared" si="2"/>
        <v>1</v>
      </c>
      <c r="AR28" s="43">
        <f t="shared" si="3"/>
        <v>7.424657534246576</v>
      </c>
      <c r="AS28" s="42">
        <f t="shared" si="10"/>
        <v>1</v>
      </c>
      <c r="AT28" s="68">
        <f t="shared" si="4"/>
        <v>40.78846496954678</v>
      </c>
      <c r="AU28" s="43">
        <f t="shared" si="5"/>
        <v>0.6388888888888888</v>
      </c>
      <c r="AV28" s="40"/>
      <c r="AW28" s="40"/>
      <c r="AX28" s="40"/>
      <c r="AY28" s="40"/>
      <c r="AZ28" s="40"/>
      <c r="BA28" s="40"/>
    </row>
    <row r="29" spans="1:53" ht="15">
      <c r="A29" s="75">
        <f t="shared" si="6"/>
        <v>27</v>
      </c>
      <c r="B29" s="2" t="s">
        <v>62</v>
      </c>
      <c r="C29" s="75"/>
      <c r="D29" s="120">
        <v>7.2</v>
      </c>
      <c r="E29" s="77">
        <v>47</v>
      </c>
      <c r="F29" s="77">
        <v>45</v>
      </c>
      <c r="G29" s="77">
        <v>27</v>
      </c>
      <c r="H29" s="77">
        <v>119</v>
      </c>
      <c r="I29" s="83">
        <v>7.4</v>
      </c>
      <c r="J29" s="83">
        <v>0.2</v>
      </c>
      <c r="K29" s="3"/>
      <c r="L29" s="84"/>
      <c r="M29" s="84"/>
      <c r="N29" s="84"/>
      <c r="O29" s="86"/>
      <c r="P29" s="2"/>
      <c r="Y29" s="40"/>
      <c r="Z29" s="40"/>
      <c r="AA29" s="41">
        <f t="shared" si="7"/>
        <v>27</v>
      </c>
      <c r="AB29" s="110"/>
      <c r="AC29" s="54"/>
      <c r="AD29" s="112">
        <v>7.2</v>
      </c>
      <c r="AE29" s="95">
        <v>47</v>
      </c>
      <c r="AF29" s="49">
        <v>45</v>
      </c>
      <c r="AG29" s="104">
        <v>27</v>
      </c>
      <c r="AH29" s="102">
        <f t="shared" si="0"/>
        <v>119</v>
      </c>
      <c r="AI29" s="90">
        <f t="shared" si="8"/>
        <v>7.4</v>
      </c>
      <c r="AJ29" s="88">
        <f t="shared" si="1"/>
        <v>0.20000000000000018</v>
      </c>
      <c r="AK29" s="42">
        <f t="shared" si="9"/>
        <v>2</v>
      </c>
      <c r="AL29" s="38"/>
      <c r="AM29" s="38"/>
      <c r="AN29" s="38"/>
      <c r="AO29" s="38"/>
      <c r="AP29" s="70"/>
      <c r="AQ29" s="70">
        <f t="shared" si="2"/>
        <v>1</v>
      </c>
      <c r="AR29" s="43">
        <f t="shared" si="3"/>
        <v>7.438356164383562</v>
      </c>
      <c r="AS29" s="42">
        <f t="shared" si="10"/>
        <v>1</v>
      </c>
      <c r="AT29" s="68">
        <f t="shared" si="4"/>
        <v>41.92147788536752</v>
      </c>
      <c r="AU29" s="43">
        <f t="shared" si="5"/>
        <v>0.6081081081081081</v>
      </c>
      <c r="AV29" s="40"/>
      <c r="AW29" s="40"/>
      <c r="AX29" s="40"/>
      <c r="AY29" s="40"/>
      <c r="AZ29" s="40"/>
      <c r="BA29" s="40"/>
    </row>
    <row r="30" spans="1:53" ht="15">
      <c r="A30" s="75">
        <f t="shared" si="6"/>
        <v>28</v>
      </c>
      <c r="B30" s="2" t="s">
        <v>63</v>
      </c>
      <c r="C30" s="75"/>
      <c r="D30" s="120">
        <v>6.8</v>
      </c>
      <c r="E30" s="77">
        <v>35</v>
      </c>
      <c r="F30" s="77">
        <v>35</v>
      </c>
      <c r="G30" s="77">
        <v>27</v>
      </c>
      <c r="H30" s="77">
        <v>97</v>
      </c>
      <c r="I30" s="83">
        <v>7</v>
      </c>
      <c r="J30" s="83">
        <v>0.2</v>
      </c>
      <c r="K30" s="3"/>
      <c r="L30" s="84"/>
      <c r="M30" s="84"/>
      <c r="N30" s="84"/>
      <c r="O30" s="86"/>
      <c r="P30" s="2"/>
      <c r="Y30" s="40"/>
      <c r="Z30" s="40"/>
      <c r="AA30" s="41">
        <f t="shared" si="7"/>
        <v>28</v>
      </c>
      <c r="AB30" s="110"/>
      <c r="AC30" s="54"/>
      <c r="AD30" s="112">
        <v>6.8</v>
      </c>
      <c r="AE30" s="95">
        <v>35</v>
      </c>
      <c r="AF30" s="49">
        <v>35</v>
      </c>
      <c r="AG30" s="104">
        <v>27</v>
      </c>
      <c r="AH30" s="102">
        <f t="shared" si="0"/>
        <v>97</v>
      </c>
      <c r="AI30" s="90">
        <f t="shared" si="8"/>
        <v>7</v>
      </c>
      <c r="AJ30" s="88">
        <f t="shared" si="1"/>
        <v>0.20000000000000018</v>
      </c>
      <c r="AK30" s="42">
        <f t="shared" si="9"/>
        <v>0</v>
      </c>
      <c r="AL30" s="38"/>
      <c r="AM30" s="38"/>
      <c r="AN30" s="38"/>
      <c r="AO30" s="38"/>
      <c r="AP30" s="70"/>
      <c r="AQ30" s="70">
        <f t="shared" si="2"/>
        <v>1</v>
      </c>
      <c r="AR30" s="43">
        <f t="shared" si="3"/>
        <v>7.136986301369863</v>
      </c>
      <c r="AS30" s="42">
        <f t="shared" si="10"/>
        <v>1</v>
      </c>
      <c r="AT30" s="68">
        <f t="shared" si="4"/>
        <v>35.12340039044306</v>
      </c>
      <c r="AU30" s="43">
        <f t="shared" si="5"/>
        <v>0.5645161290322581</v>
      </c>
      <c r="AV30" s="40"/>
      <c r="AW30" s="40"/>
      <c r="AX30" s="40"/>
      <c r="AY30" s="40"/>
      <c r="AZ30" s="40"/>
      <c r="BA30" s="40"/>
    </row>
    <row r="31" spans="1:53" ht="15">
      <c r="A31" s="75">
        <f t="shared" si="6"/>
        <v>29</v>
      </c>
      <c r="B31" s="2" t="s">
        <v>64</v>
      </c>
      <c r="C31" s="75"/>
      <c r="D31" s="120">
        <v>7.2</v>
      </c>
      <c r="E31" s="77">
        <v>55</v>
      </c>
      <c r="F31" s="77">
        <v>38</v>
      </c>
      <c r="G31" s="77">
        <v>28</v>
      </c>
      <c r="H31" s="77">
        <v>121</v>
      </c>
      <c r="I31" s="83">
        <v>7.4</v>
      </c>
      <c r="J31" s="83">
        <v>0.2</v>
      </c>
      <c r="K31" s="3"/>
      <c r="L31" s="84"/>
      <c r="M31" s="84"/>
      <c r="N31" s="84"/>
      <c r="O31" s="86"/>
      <c r="P31" s="2"/>
      <c r="Y31" s="40"/>
      <c r="Z31" s="40"/>
      <c r="AA31" s="41">
        <f t="shared" si="7"/>
        <v>29</v>
      </c>
      <c r="AB31" s="110"/>
      <c r="AC31" s="54"/>
      <c r="AD31" s="112">
        <v>7.2</v>
      </c>
      <c r="AE31" s="95">
        <v>55</v>
      </c>
      <c r="AF31" s="49">
        <v>38</v>
      </c>
      <c r="AG31" s="104">
        <v>28</v>
      </c>
      <c r="AH31" s="102">
        <f t="shared" si="0"/>
        <v>121</v>
      </c>
      <c r="AI31" s="90">
        <f t="shared" si="8"/>
        <v>7.4</v>
      </c>
      <c r="AJ31" s="88">
        <f t="shared" si="1"/>
        <v>0.20000000000000018</v>
      </c>
      <c r="AK31" s="42">
        <f t="shared" si="9"/>
        <v>17</v>
      </c>
      <c r="AL31" s="38"/>
      <c r="AM31" s="38"/>
      <c r="AN31" s="38"/>
      <c r="AO31" s="38"/>
      <c r="AP31" s="70"/>
      <c r="AQ31" s="70">
        <f t="shared" si="2"/>
        <v>1</v>
      </c>
      <c r="AR31" s="43">
        <f t="shared" si="3"/>
        <v>7.465753424657534</v>
      </c>
      <c r="AS31" s="42">
        <f t="shared" si="10"/>
        <v>1</v>
      </c>
      <c r="AT31" s="68">
        <f t="shared" si="4"/>
        <v>47.020036006560865</v>
      </c>
      <c r="AU31" s="43">
        <f t="shared" si="5"/>
        <v>0.4578313253012048</v>
      </c>
      <c r="AV31" s="40"/>
      <c r="AW31" s="40"/>
      <c r="AX31" s="40"/>
      <c r="AY31" s="40"/>
      <c r="AZ31" s="40"/>
      <c r="BA31" s="40"/>
    </row>
    <row r="32" spans="1:53" ht="15">
      <c r="A32" s="75">
        <f t="shared" si="6"/>
        <v>30</v>
      </c>
      <c r="B32" s="2" t="s">
        <v>65</v>
      </c>
      <c r="C32" s="75"/>
      <c r="D32" s="120">
        <v>7</v>
      </c>
      <c r="E32" s="77">
        <v>52</v>
      </c>
      <c r="F32" s="77">
        <v>46</v>
      </c>
      <c r="G32" s="77">
        <v>27</v>
      </c>
      <c r="H32" s="77">
        <v>125</v>
      </c>
      <c r="I32" s="83">
        <v>7.4</v>
      </c>
      <c r="J32" s="83">
        <v>0.4</v>
      </c>
      <c r="K32" s="3"/>
      <c r="L32" s="84"/>
      <c r="M32" s="84"/>
      <c r="N32" s="84"/>
      <c r="O32" s="86"/>
      <c r="P32" s="2"/>
      <c r="Y32" s="40"/>
      <c r="Z32" s="40"/>
      <c r="AA32" s="41">
        <f t="shared" si="7"/>
        <v>30</v>
      </c>
      <c r="AB32" s="110"/>
      <c r="AC32" s="54"/>
      <c r="AD32" s="112">
        <v>7</v>
      </c>
      <c r="AE32" s="95">
        <v>52</v>
      </c>
      <c r="AF32" s="49">
        <v>46</v>
      </c>
      <c r="AG32" s="104">
        <v>27</v>
      </c>
      <c r="AH32" s="102">
        <f t="shared" si="0"/>
        <v>125</v>
      </c>
      <c r="AI32" s="90">
        <f t="shared" si="8"/>
        <v>7.4</v>
      </c>
      <c r="AJ32" s="88">
        <f t="shared" si="1"/>
        <v>0.40000000000000036</v>
      </c>
      <c r="AK32" s="42">
        <f t="shared" si="9"/>
        <v>6</v>
      </c>
      <c r="AL32" s="38"/>
      <c r="AM32" s="38"/>
      <c r="AN32" s="38"/>
      <c r="AO32" s="38"/>
      <c r="AP32" s="70"/>
      <c r="AQ32" s="70">
        <f t="shared" si="2"/>
        <v>1</v>
      </c>
      <c r="AR32" s="43">
        <f t="shared" si="3"/>
        <v>7.52054794520548</v>
      </c>
      <c r="AS32" s="42">
        <f t="shared" si="10"/>
        <v>1</v>
      </c>
      <c r="AT32" s="68">
        <f t="shared" si="4"/>
        <v>44.75401017491938</v>
      </c>
      <c r="AU32" s="43">
        <f t="shared" si="5"/>
        <v>0.5822784810126582</v>
      </c>
      <c r="AV32" s="40"/>
      <c r="AW32" s="40"/>
      <c r="AX32" s="40"/>
      <c r="AY32" s="40"/>
      <c r="AZ32" s="40"/>
      <c r="BA32" s="40"/>
    </row>
    <row r="33" spans="1:53" ht="15">
      <c r="A33" s="75">
        <f t="shared" si="6"/>
        <v>31</v>
      </c>
      <c r="B33" s="2" t="s">
        <v>66</v>
      </c>
      <c r="C33" s="75"/>
      <c r="D33" s="120">
        <v>7.2</v>
      </c>
      <c r="E33" s="77">
        <v>45</v>
      </c>
      <c r="F33" s="77">
        <v>39</v>
      </c>
      <c r="G33" s="77">
        <v>25</v>
      </c>
      <c r="H33" s="77">
        <v>109</v>
      </c>
      <c r="I33" s="83">
        <v>7.2</v>
      </c>
      <c r="J33" s="83">
        <v>0</v>
      </c>
      <c r="K33" s="3"/>
      <c r="L33" s="84"/>
      <c r="M33" s="84"/>
      <c r="N33" s="84"/>
      <c r="O33" s="86"/>
      <c r="P33" s="2"/>
      <c r="Y33" s="40"/>
      <c r="Z33" s="40"/>
      <c r="AA33" s="41">
        <f t="shared" si="7"/>
        <v>31</v>
      </c>
      <c r="AB33" s="110"/>
      <c r="AC33" s="54"/>
      <c r="AD33" s="112">
        <v>7.2</v>
      </c>
      <c r="AE33" s="95">
        <v>45</v>
      </c>
      <c r="AF33" s="49">
        <v>39</v>
      </c>
      <c r="AG33" s="104">
        <v>25</v>
      </c>
      <c r="AH33" s="102">
        <f t="shared" si="0"/>
        <v>109</v>
      </c>
      <c r="AI33" s="90">
        <f t="shared" si="8"/>
        <v>7.2</v>
      </c>
      <c r="AJ33" s="88">
        <f t="shared" si="1"/>
        <v>0</v>
      </c>
      <c r="AK33" s="42">
        <f t="shared" si="9"/>
        <v>6</v>
      </c>
      <c r="AL33" s="38"/>
      <c r="AM33" s="38"/>
      <c r="AN33" s="38"/>
      <c r="AO33" s="38"/>
      <c r="AP33" s="70"/>
      <c r="AQ33" s="70">
        <f t="shared" si="2"/>
        <v>1</v>
      </c>
      <c r="AR33" s="43">
        <f t="shared" si="3"/>
        <v>7.301369863013699</v>
      </c>
      <c r="AS33" s="42">
        <f t="shared" si="10"/>
        <v>1</v>
      </c>
      <c r="AT33" s="68">
        <f t="shared" si="4"/>
        <v>39.65545205372603</v>
      </c>
      <c r="AU33" s="43">
        <f t="shared" si="5"/>
        <v>0.5571428571428572</v>
      </c>
      <c r="AV33" s="40"/>
      <c r="AW33" s="40"/>
      <c r="AX33" s="40"/>
      <c r="AY33" s="40"/>
      <c r="AZ33" s="40"/>
      <c r="BA33" s="40"/>
    </row>
    <row r="34" spans="1:53" ht="15">
      <c r="A34" s="75">
        <f t="shared" si="6"/>
        <v>32</v>
      </c>
      <c r="B34" s="75"/>
      <c r="C34" s="75"/>
      <c r="D34" s="76"/>
      <c r="E34" s="77"/>
      <c r="F34" s="77"/>
      <c r="G34" s="77"/>
      <c r="H34" s="77">
        <v>0</v>
      </c>
      <c r="I34" s="83" t="s">
        <v>35</v>
      </c>
      <c r="J34" s="83" t="s">
        <v>35</v>
      </c>
      <c r="K34" s="3"/>
      <c r="L34" s="84"/>
      <c r="M34" s="84"/>
      <c r="N34" s="84"/>
      <c r="O34" s="86"/>
      <c r="P34" s="2"/>
      <c r="Y34" s="40"/>
      <c r="Z34" s="40"/>
      <c r="AA34" s="41">
        <f t="shared" si="7"/>
        <v>32</v>
      </c>
      <c r="AB34" s="53"/>
      <c r="AC34" s="54"/>
      <c r="AD34" s="113"/>
      <c r="AE34" s="95"/>
      <c r="AF34" s="49"/>
      <c r="AG34" s="104"/>
      <c r="AH34" s="102">
        <f>AE34+AF34+AG34</f>
        <v>0</v>
      </c>
      <c r="AI34" s="90" t="str">
        <f t="shared" si="8"/>
        <v>X</v>
      </c>
      <c r="AJ34" s="88" t="str">
        <f t="shared" si="1"/>
        <v>X</v>
      </c>
      <c r="AK34" s="42">
        <f>IF(OR(AE34=0,AF34=0),"",AE34-AF34)</f>
      </c>
      <c r="AL34" s="38"/>
      <c r="AM34" s="38"/>
      <c r="AN34" s="38"/>
      <c r="AO34" s="38"/>
      <c r="AP34" s="70"/>
      <c r="AQ34" s="70">
        <f t="shared" si="2"/>
        <v>0</v>
      </c>
      <c r="AR34" s="43" t="str">
        <f>IF(OR(AE34="",AF34="",AG34=""),"X",IF(AH34&gt;(AM$6-1),AL$6+(AH34-AM$6)/(160-AM$6),IF(AH34&gt;(AM$5-1),AL$5+(AH34-AM$5)/(AM$6-AM$5),IF(AH34&gt;(AM$4-1),AL$4+(AH34-AM$4)/(AM$5-AM$4),AL$3))))</f>
        <v>X</v>
      </c>
      <c r="AS34" s="42">
        <f t="shared" si="10"/>
        <v>0</v>
      </c>
      <c r="AT34" s="68">
        <f aca="true" t="shared" si="11" ref="AT34:AT39">(AE34+AF34)*AU$2</f>
        <v>0</v>
      </c>
      <c r="AU34" s="43" t="str">
        <f>IF(AI34="X","X",AG34/(AE34+AF34))</f>
        <v>X</v>
      </c>
      <c r="AV34" s="40"/>
      <c r="AW34" s="40"/>
      <c r="AX34" s="40"/>
      <c r="AY34" s="40"/>
      <c r="AZ34" s="40"/>
      <c r="BA34" s="40"/>
    </row>
    <row r="35" spans="1:53" ht="15">
      <c r="A35" s="75">
        <f t="shared" si="6"/>
        <v>33</v>
      </c>
      <c r="B35" s="78"/>
      <c r="C35" s="2"/>
      <c r="D35" s="79"/>
      <c r="E35" s="3"/>
      <c r="F35" s="80"/>
      <c r="G35" s="80"/>
      <c r="H35" s="3">
        <v>0</v>
      </c>
      <c r="I35" s="3" t="s">
        <v>35</v>
      </c>
      <c r="J35" s="3" t="s">
        <v>35</v>
      </c>
      <c r="K35" s="2"/>
      <c r="L35" s="2"/>
      <c r="M35" s="2"/>
      <c r="N35" s="2"/>
      <c r="O35" s="2"/>
      <c r="P35" s="2"/>
      <c r="Y35" s="40"/>
      <c r="Z35" s="40"/>
      <c r="AA35" s="41">
        <f t="shared" si="7"/>
        <v>33</v>
      </c>
      <c r="AB35" s="55"/>
      <c r="AC35" s="56"/>
      <c r="AD35" s="114"/>
      <c r="AE35" s="96"/>
      <c r="AF35" s="50"/>
      <c r="AG35" s="105"/>
      <c r="AH35" s="102">
        <f>AE35+AF35+AG35</f>
        <v>0</v>
      </c>
      <c r="AI35" s="90" t="str">
        <f t="shared" si="8"/>
        <v>X</v>
      </c>
      <c r="AJ35" s="88" t="str">
        <f>IF(AR35="X","X",AI35-AD35)</f>
        <v>X</v>
      </c>
      <c r="AK35" s="42">
        <f>IF(OR(AE35=0,AF35=0),"",AE35-AF35)</f>
      </c>
      <c r="AL35" s="40"/>
      <c r="AM35" s="40"/>
      <c r="AN35" s="40"/>
      <c r="AO35" s="40"/>
      <c r="AP35" s="42"/>
      <c r="AQ35" s="70">
        <f>IF(AK35="",0,1)</f>
        <v>0</v>
      </c>
      <c r="AR35" s="43" t="str">
        <f>IF(OR(AE35="",AF35="",AG35=""),"X",IF(AH35&gt;(AM$6-1),AL$6+(AH35-AM$6)/(160-AM$6),IF(AH35&gt;(AM$5-1),AL$5+(AH35-AM$5)/(AM$6-AM$5),IF(AH35&gt;(AM$4-1),AL$4+(AH35-AM$4)/(AM$5-AM$4),AL$3))))</f>
        <v>X</v>
      </c>
      <c r="AS35" s="42">
        <f t="shared" si="10"/>
        <v>0</v>
      </c>
      <c r="AT35" s="68">
        <f t="shared" si="11"/>
        <v>0</v>
      </c>
      <c r="AU35" s="43" t="str">
        <f>IF(AI35="X","X",AG35/(AE35+AF35))</f>
        <v>X</v>
      </c>
      <c r="AV35" s="40"/>
      <c r="AW35" s="40"/>
      <c r="AX35" s="40"/>
      <c r="AY35" s="40"/>
      <c r="AZ35" s="40"/>
      <c r="BA35" s="40"/>
    </row>
    <row r="36" spans="1:53" ht="15">
      <c r="A36" s="75">
        <f t="shared" si="6"/>
        <v>34</v>
      </c>
      <c r="B36" s="2"/>
      <c r="C36" s="2"/>
      <c r="D36" s="2"/>
      <c r="E36" s="2"/>
      <c r="F36" s="2"/>
      <c r="G36" s="2"/>
      <c r="H36" s="3">
        <v>0</v>
      </c>
      <c r="I36" s="3" t="s">
        <v>35</v>
      </c>
      <c r="J36" s="3" t="s">
        <v>35</v>
      </c>
      <c r="K36" s="2"/>
      <c r="L36" s="2"/>
      <c r="M36" s="2"/>
      <c r="N36" s="2"/>
      <c r="O36" s="2"/>
      <c r="P36" s="2"/>
      <c r="Y36" s="40"/>
      <c r="Z36" s="40"/>
      <c r="AA36" s="41">
        <f t="shared" si="7"/>
        <v>34</v>
      </c>
      <c r="AB36" s="57"/>
      <c r="AC36" s="56"/>
      <c r="AD36" s="115"/>
      <c r="AE36" s="57"/>
      <c r="AF36" s="4"/>
      <c r="AG36" s="56"/>
      <c r="AH36" s="102">
        <f>AE36+AF36+AG36</f>
        <v>0</v>
      </c>
      <c r="AI36" s="90" t="str">
        <f t="shared" si="8"/>
        <v>X</v>
      </c>
      <c r="AJ36" s="88" t="str">
        <f>IF(AR36="X","X",AI36-AD36)</f>
        <v>X</v>
      </c>
      <c r="AK36" s="42">
        <f>IF(OR(AE36=0,AF36=0),"",AE36-AF36)</f>
      </c>
      <c r="AL36" s="40"/>
      <c r="AM36" s="40"/>
      <c r="AN36" s="40"/>
      <c r="AO36" s="40"/>
      <c r="AP36" s="42"/>
      <c r="AQ36" s="70">
        <f>IF(AK36="",0,1)</f>
        <v>0</v>
      </c>
      <c r="AR36" s="43" t="str">
        <f>IF(OR(AE36="",AF36="",AG36=""),"X",IF(AH36&gt;(AM$6-1),AL$6+(AH36-AM$6)/(160-AM$6),IF(AH36&gt;(AM$5-1),AL$5+(AH36-AM$5)/(AM$6-AM$5),IF(AH36&gt;(AM$4-1),AL$4+(AH36-AM$4)/(AM$5-AM$4),AL$3))))</f>
        <v>X</v>
      </c>
      <c r="AS36" s="42">
        <f t="shared" si="10"/>
        <v>0</v>
      </c>
      <c r="AT36" s="68">
        <f t="shared" si="11"/>
        <v>0</v>
      </c>
      <c r="AU36" s="43" t="str">
        <f>IF(AI36="X","X",AG36/(AE36+AF36))</f>
        <v>X</v>
      </c>
      <c r="AV36" s="40"/>
      <c r="AW36" s="40"/>
      <c r="AX36" s="40"/>
      <c r="AY36" s="40"/>
      <c r="AZ36" s="40"/>
      <c r="BA36" s="40"/>
    </row>
    <row r="37" spans="1:53" ht="15">
      <c r="A37" s="75">
        <f t="shared" si="6"/>
        <v>35</v>
      </c>
      <c r="B37" s="2"/>
      <c r="C37" s="2"/>
      <c r="D37" s="2"/>
      <c r="E37" s="2"/>
      <c r="F37" s="2"/>
      <c r="G37" s="2"/>
      <c r="H37" s="3">
        <v>0</v>
      </c>
      <c r="I37" s="3" t="s">
        <v>35</v>
      </c>
      <c r="J37" s="3" t="s">
        <v>35</v>
      </c>
      <c r="K37" s="2"/>
      <c r="L37" s="2"/>
      <c r="M37" s="2"/>
      <c r="N37" s="2"/>
      <c r="O37" s="2"/>
      <c r="P37" s="2"/>
      <c r="Y37" s="40"/>
      <c r="Z37" s="40"/>
      <c r="AA37" s="41">
        <f t="shared" si="7"/>
        <v>35</v>
      </c>
      <c r="AB37" s="57"/>
      <c r="AC37" s="56"/>
      <c r="AD37" s="115"/>
      <c r="AE37" s="57"/>
      <c r="AF37" s="4"/>
      <c r="AG37" s="56"/>
      <c r="AH37" s="102">
        <f>AE37+AF37+AG37</f>
        <v>0</v>
      </c>
      <c r="AI37" s="90" t="str">
        <f t="shared" si="8"/>
        <v>X</v>
      </c>
      <c r="AJ37" s="88" t="str">
        <f>IF(AR37="X","X",AI37-AD37)</f>
        <v>X</v>
      </c>
      <c r="AK37" s="42">
        <f>IF(OR(AE37=0,AF37=0),"",AE37-AF37)</f>
      </c>
      <c r="AL37" s="40"/>
      <c r="AM37" s="40"/>
      <c r="AN37" s="40"/>
      <c r="AO37" s="40"/>
      <c r="AP37" s="42"/>
      <c r="AQ37" s="70">
        <f>IF(AK37="",0,1)</f>
        <v>0</v>
      </c>
      <c r="AR37" s="43" t="str">
        <f>IF(OR(AE37="",AF37="",AG37=""),"X",IF(AH37&gt;(AM$6-1),AL$6+(AH37-AM$6)/(160-AM$6),IF(AH37&gt;(AM$5-1),AL$5+(AH37-AM$5)/(AM$6-AM$5),IF(AH37&gt;(AM$4-1),AL$4+(AH37-AM$4)/(AM$5-AM$4),AL$3))))</f>
        <v>X</v>
      </c>
      <c r="AS37" s="42">
        <f t="shared" si="10"/>
        <v>0</v>
      </c>
      <c r="AT37" s="68">
        <f t="shared" si="11"/>
        <v>0</v>
      </c>
      <c r="AU37" s="43" t="str">
        <f>IF(AI37="X","X",AG37/(AE37+AF37))</f>
        <v>X</v>
      </c>
      <c r="AV37" s="40"/>
      <c r="AW37" s="40"/>
      <c r="AX37" s="40"/>
      <c r="AY37" s="40"/>
      <c r="AZ37" s="40"/>
      <c r="BA37" s="40"/>
    </row>
    <row r="38" spans="1:53" ht="15.75" thickBot="1">
      <c r="A38" s="75">
        <f t="shared" si="6"/>
        <v>36</v>
      </c>
      <c r="B38" s="2"/>
      <c r="C38" s="2"/>
      <c r="D38" s="2"/>
      <c r="E38" s="2"/>
      <c r="F38" s="2"/>
      <c r="G38" s="2"/>
      <c r="H38" s="3">
        <v>0</v>
      </c>
      <c r="I38" s="3" t="s">
        <v>35</v>
      </c>
      <c r="J38" s="3" t="s">
        <v>35</v>
      </c>
      <c r="K38" s="2"/>
      <c r="L38" s="2"/>
      <c r="M38" s="2"/>
      <c r="N38" s="2"/>
      <c r="O38" s="2"/>
      <c r="P38" s="2"/>
      <c r="Y38" s="40"/>
      <c r="Z38" s="40"/>
      <c r="AA38" s="41">
        <f t="shared" si="7"/>
        <v>36</v>
      </c>
      <c r="AB38" s="58"/>
      <c r="AC38" s="59"/>
      <c r="AD38" s="116"/>
      <c r="AE38" s="58"/>
      <c r="AF38" s="51"/>
      <c r="AG38" s="59"/>
      <c r="AH38" s="117">
        <f>AE38+AF38+AG38</f>
        <v>0</v>
      </c>
      <c r="AI38" s="109" t="str">
        <f t="shared" si="8"/>
        <v>X</v>
      </c>
      <c r="AJ38" s="89" t="str">
        <f>IF(AR38="X","X",AI38-AD38)</f>
        <v>X</v>
      </c>
      <c r="AK38" s="42">
        <f>IF(OR(AE38=0,AF38=0),"",AE38-AF38)</f>
      </c>
      <c r="AL38" s="40"/>
      <c r="AM38" s="40"/>
      <c r="AN38" s="40"/>
      <c r="AO38" s="40"/>
      <c r="AP38" s="42"/>
      <c r="AQ38" s="70">
        <f>IF(AK38="",0,1)</f>
        <v>0</v>
      </c>
      <c r="AR38" s="43" t="str">
        <f>IF(OR(AE38="",AF38="",AG38=""),"X",IF(AH38&gt;(AM$6-1),AL$6+(AH38-AM$6)/(160-AM$6),IF(AH38&gt;(AM$5-1),AL$5+(AH38-AM$5)/(AM$6-AM$5),IF(AH38&gt;(AM$4-1),AL$4+(AH38-AM$4)/(AM$5-AM$4),AL$3))))</f>
        <v>X</v>
      </c>
      <c r="AS38" s="42">
        <f t="shared" si="10"/>
        <v>0</v>
      </c>
      <c r="AT38" s="68">
        <f t="shared" si="11"/>
        <v>0</v>
      </c>
      <c r="AU38" s="43" t="str">
        <f>IF(AI38="X","X",AG38/(AE38+AF38))</f>
        <v>X</v>
      </c>
      <c r="AV38" s="40"/>
      <c r="AW38" s="40"/>
      <c r="AX38" s="40"/>
      <c r="AY38" s="40"/>
      <c r="AZ38" s="40"/>
      <c r="BA38" s="40"/>
    </row>
    <row r="39" spans="1:53" ht="15.75" thickBot="1">
      <c r="A39" s="2"/>
      <c r="B39" s="2"/>
      <c r="C39" s="2"/>
      <c r="D39" s="3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>
        <f>SUM(AK3:AK34)</f>
        <v>140</v>
      </c>
      <c r="AL39" s="40"/>
      <c r="AM39" s="40"/>
      <c r="AN39" s="40"/>
      <c r="AO39" s="40"/>
      <c r="AP39" s="42"/>
      <c r="AQ39" s="42">
        <f>SUM(AQ3:AQ34)</f>
        <v>31</v>
      </c>
      <c r="AR39" s="40"/>
      <c r="AS39" s="42">
        <f>SUM(AS3:AS34)</f>
        <v>31</v>
      </c>
      <c r="AT39" s="69">
        <f t="shared" si="11"/>
        <v>0</v>
      </c>
      <c r="AU39" s="64">
        <f>AVERAGE(AU3:AU38)</f>
        <v>0.5665064579103719</v>
      </c>
      <c r="AV39" s="40"/>
      <c r="AW39" s="40"/>
      <c r="AX39" s="40"/>
      <c r="AY39" s="40"/>
      <c r="AZ39" s="40"/>
      <c r="BA39" s="40"/>
    </row>
    <row r="40" spans="25:53" ht="14.25"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2"/>
      <c r="AQ40" s="42"/>
      <c r="AR40" s="40"/>
      <c r="AS40" s="42"/>
      <c r="AT40" s="40"/>
      <c r="AU40" s="65" t="s">
        <v>27</v>
      </c>
      <c r="AV40" s="40"/>
      <c r="AW40" s="40"/>
      <c r="AX40" s="40"/>
      <c r="AY40" s="40"/>
      <c r="AZ40" s="40"/>
      <c r="BA40" s="40"/>
    </row>
    <row r="41" spans="25:53" ht="12.75"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2"/>
      <c r="AQ41" s="42"/>
      <c r="AR41" s="40"/>
      <c r="AS41" s="42"/>
      <c r="AT41" s="40"/>
      <c r="AU41" s="40"/>
      <c r="AV41" s="40"/>
      <c r="AW41" s="40"/>
      <c r="AX41" s="40"/>
      <c r="AY41" s="40"/>
      <c r="AZ41" s="40"/>
      <c r="BA41" s="40"/>
    </row>
    <row r="42" spans="25:53" ht="12.75"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2"/>
      <c r="AQ42" s="42"/>
      <c r="AR42" s="40"/>
      <c r="AS42" s="42"/>
      <c r="AT42" s="40"/>
      <c r="AU42" s="40"/>
      <c r="AV42" s="40"/>
      <c r="AW42" s="40"/>
      <c r="AX42" s="40"/>
      <c r="AY42" s="40"/>
      <c r="AZ42" s="40"/>
      <c r="BA42" s="40"/>
    </row>
    <row r="43" spans="25:53" ht="12.75"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2"/>
      <c r="AQ43" s="42"/>
      <c r="AR43" s="40"/>
      <c r="AS43" s="42"/>
      <c r="AT43" s="40"/>
      <c r="AU43" s="40"/>
      <c r="AV43" s="40"/>
      <c r="AW43" s="40"/>
      <c r="AX43" s="40"/>
      <c r="AY43" s="40"/>
      <c r="AZ43" s="40"/>
      <c r="BA43" s="40"/>
    </row>
  </sheetData>
  <mergeCells count="5">
    <mergeCell ref="H1:I1"/>
    <mergeCell ref="AT1:AV1"/>
    <mergeCell ref="AL7:AO8"/>
    <mergeCell ref="AH1:AI1"/>
    <mergeCell ref="AB1:AG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Castle Hall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</dc:creator>
  <cp:keywords/>
  <dc:description/>
  <cp:lastModifiedBy>santhoney</cp:lastModifiedBy>
  <cp:lastPrinted>2008-01-17T18:10:50Z</cp:lastPrinted>
  <dcterms:created xsi:type="dcterms:W3CDTF">2004-07-15T12:39:24Z</dcterms:created>
  <dcterms:modified xsi:type="dcterms:W3CDTF">2009-03-05T13:12:12Z</dcterms:modified>
  <cp:category/>
  <cp:version/>
  <cp:contentType/>
  <cp:contentStatus/>
</cp:coreProperties>
</file>